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0\Протоколы 2020\"/>
    </mc:Choice>
  </mc:AlternateContent>
  <bookViews>
    <workbookView xWindow="0" yWindow="0" windowWidth="28800" windowHeight="12300" firstSheet="3" activeTab="5"/>
  </bookViews>
  <sheets>
    <sheet name="ПРО жим б.э." sheetId="11" r:id="rId1"/>
    <sheet name="ПРО жим софт мн.петельная" sheetId="5" r:id="rId2"/>
    <sheet name="Бицепс профессионалы" sheetId="13" r:id="rId3"/>
    <sheet name="Жим стоя Профессионалы" sheetId="6" r:id="rId4"/>
    <sheet name="Русская тяга проф. 100 кг." sheetId="7" r:id="rId5"/>
    <sheet name="РЖ Проф 55 кг." sheetId="8" r:id="rId6"/>
    <sheet name="РЖ Проф 35 кг." sheetId="9" r:id="rId7"/>
    <sheet name="Проф. народный жим 1_2 вес" sheetId="10" r:id="rId8"/>
    <sheet name="ПРО тяга б.э." sheetId="12" r:id="rId9"/>
  </sheets>
  <definedNames>
    <definedName name="_FilterDatabase" localSheetId="2" hidden="1">'Бицепс профессионалы'!$A$1:$L$3</definedName>
    <definedName name="_FilterDatabase" localSheetId="3" hidden="1">'Жим стоя Профессионалы'!$A$1:$S$3</definedName>
    <definedName name="_FilterDatabase" localSheetId="0" hidden="1">'ПРО жим б.э.'!$A$1:$L$3</definedName>
    <definedName name="_FilterDatabase" localSheetId="1" hidden="1">'ПРО жим софт мн.петельная'!$A$1:$L$3</definedName>
    <definedName name="_FilterDatabase" localSheetId="6" hidden="1">'РЖ Проф 35 кг.'!$A$1:$J$3</definedName>
  </definedNames>
  <calcPr calcId="191029" refMode="R1C1"/>
</workbook>
</file>

<file path=xl/calcChain.xml><?xml version="1.0" encoding="utf-8"?>
<calcChain xmlns="http://schemas.openxmlformats.org/spreadsheetml/2006/main">
  <c r="E6" i="13" l="1"/>
  <c r="M6" i="13"/>
  <c r="E8" i="13"/>
  <c r="M8" i="13"/>
  <c r="E6" i="12" l="1"/>
  <c r="M6" i="12"/>
  <c r="E9" i="12"/>
  <c r="M9" i="12"/>
  <c r="E6" i="11"/>
  <c r="L6" i="11"/>
  <c r="M6" i="11"/>
  <c r="E7" i="11"/>
  <c r="L7" i="11"/>
  <c r="M7" i="11"/>
  <c r="E10" i="11"/>
  <c r="L10" i="11"/>
  <c r="M10" i="11"/>
  <c r="E13" i="11"/>
  <c r="L13" i="11"/>
  <c r="M13" i="11"/>
  <c r="E16" i="11"/>
  <c r="L16" i="11"/>
  <c r="M16" i="11"/>
  <c r="E19" i="11"/>
  <c r="L19" i="11"/>
  <c r="M19" i="11"/>
  <c r="E22" i="11"/>
  <c r="L22" i="11"/>
  <c r="M22" i="11"/>
  <c r="E6" i="10" l="1"/>
  <c r="J6" i="10"/>
  <c r="K6" i="10"/>
  <c r="E6" i="9" l="1"/>
  <c r="J6" i="9"/>
  <c r="K6" i="9"/>
  <c r="E6" i="8"/>
  <c r="J6" i="8"/>
  <c r="K6" i="8"/>
  <c r="E6" i="7"/>
  <c r="J6" i="7"/>
  <c r="K6" i="7"/>
  <c r="D6" i="6" l="1"/>
  <c r="S6" i="6"/>
  <c r="T6" i="6"/>
  <c r="M6" i="5" l="1"/>
  <c r="L6" i="5"/>
  <c r="E6" i="5"/>
</calcChain>
</file>

<file path=xl/sharedStrings.xml><?xml version="1.0" encoding="utf-8"?>
<sst xmlns="http://schemas.openxmlformats.org/spreadsheetml/2006/main" count="418" uniqueCount="122">
  <si>
    <t>ФИО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</si>
  <si>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</si>
  <si>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</si>
  <si>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</si>
  <si>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</si>
  <si>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</si>
  <si>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</si>
  <si>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</si>
  <si>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</si>
  <si>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Жим лёжа</t>
  </si>
  <si>
    <t>ВЕСОВАЯ КАТЕГОРИЯ   110</t>
  </si>
  <si>
    <t>Штергер Виктор</t>
  </si>
  <si>
    <t>Открытая (16.02.1981)/39</t>
  </si>
  <si>
    <t>104,70</t>
  </si>
  <si>
    <t xml:space="preserve">лично </t>
  </si>
  <si>
    <t xml:space="preserve">Славгород/Алтайский край </t>
  </si>
  <si>
    <t>245,0</t>
  </si>
  <si>
    <t>Результат</t>
  </si>
  <si>
    <t>1</t>
  </si>
  <si>
    <t/>
  </si>
  <si>
    <t>Место</t>
  </si>
  <si>
    <t>Самостоятельно</t>
  </si>
  <si>
    <t>КУБОК САМСОНА ОНЛАЙН 
ПРО жим лежа в Софт экипировка многопетельная
Красноярск/Красноярский край,12 сентября 2020 г.</t>
  </si>
  <si>
    <t>100,0</t>
  </si>
  <si>
    <t xml:space="preserve">Боровичи/Новгородская область </t>
  </si>
  <si>
    <t>94,10</t>
  </si>
  <si>
    <t>Открытая (19.06.1987)/33</t>
  </si>
  <si>
    <t>1. Удачин Сергей</t>
  </si>
  <si>
    <t>ВЕСОВАЯ КАТЕГОРИЯ   100</t>
  </si>
  <si>
    <t>Сумма</t>
  </si>
  <si>
    <t>Тяга</t>
  </si>
  <si>
    <t>Жим стоя</t>
  </si>
  <si>
    <t>Присед</t>
  </si>
  <si>
    <t>КУБОК САМСОНА ОНЛАЙН
Одиночный жим штанги стоя Профессионалы
Красноярск/Красноярский край ,12сентября 2020 г.</t>
  </si>
  <si>
    <t>33,0</t>
  </si>
  <si>
    <t xml:space="preserve">Красноярск/Красноярский край </t>
  </si>
  <si>
    <t>73,80</t>
  </si>
  <si>
    <t>Открытая (16.09.1988)/32</t>
  </si>
  <si>
    <t>ВЕСОВАЯ КАТЕГОРИЯ   All</t>
  </si>
  <si>
    <t>Повторы</t>
  </si>
  <si>
    <t>Вес</t>
  </si>
  <si>
    <t>Тоннаж</t>
  </si>
  <si>
    <t>Русская становая</t>
  </si>
  <si>
    <t>Атлетизм</t>
  </si>
  <si>
    <t>КУБОК САМСОНА ОНЛАЙН
Русская станова тяга профессионалы 100 кг.
Красноярск/Красноярский край ,12 сентября 2020 г.</t>
  </si>
  <si>
    <t>91,0</t>
  </si>
  <si>
    <t>55,0</t>
  </si>
  <si>
    <t xml:space="preserve">Москва </t>
  </si>
  <si>
    <t>97,00</t>
  </si>
  <si>
    <t>Русский жим</t>
  </si>
  <si>
    <t>КУБОК САМСОНА ОНЛАЙН
Русский жим профессионалы 55 кг.
Красноярск/Красноярский край ,12 сентября 2020 г.</t>
  </si>
  <si>
    <t xml:space="preserve">Рогов А. </t>
  </si>
  <si>
    <t>24,0</t>
  </si>
  <si>
    <t>35,0</t>
  </si>
  <si>
    <t xml:space="preserve">Воркута/Коми </t>
  </si>
  <si>
    <t>64,60</t>
  </si>
  <si>
    <t>Девушки 18 - 19 (01.12.2000)/19</t>
  </si>
  <si>
    <t>Мызникова Юлия</t>
  </si>
  <si>
    <t>КУБОК САМСОНА ОНЛАЙН
Русский жим профессионалы 35 кг.
Красноярск/Красноярский край ,12 сентября 2020 г.</t>
  </si>
  <si>
    <t>150,0</t>
  </si>
  <si>
    <t>69,00</t>
  </si>
  <si>
    <t>Мастера 50 - 54 (15.02.1967)/53</t>
  </si>
  <si>
    <t>Самонов Виктор</t>
  </si>
  <si>
    <t>ВЕСОВАЯ КАТЕГОРИЯ   75</t>
  </si>
  <si>
    <t>Народный жим</t>
  </si>
  <si>
    <t>НАП Н.Ж.</t>
  </si>
  <si>
    <t>КУБОК САМСОНА ОНЛАЙН
Профессионалы народный жим (1/2 вес)
Красноярск/Красноярский край,12 сентября 2020 г.</t>
  </si>
  <si>
    <t>162,5</t>
  </si>
  <si>
    <t>101,20</t>
  </si>
  <si>
    <t>Открытая (12.08.1986)/34</t>
  </si>
  <si>
    <t>Лебедев Виталий</t>
  </si>
  <si>
    <t>75,0</t>
  </si>
  <si>
    <t>79,70</t>
  </si>
  <si>
    <t>Юноши 14-15 (30.04.2006)/14</t>
  </si>
  <si>
    <t>Головко Григорий</t>
  </si>
  <si>
    <t>ВЕСОВАЯ КАТЕГОРИЯ   82.5</t>
  </si>
  <si>
    <t>87,5</t>
  </si>
  <si>
    <t>65,70</t>
  </si>
  <si>
    <t>Юноши 14-15 (30.09.2005)/14</t>
  </si>
  <si>
    <t>Блажко Евгений</t>
  </si>
  <si>
    <t>ВЕСОВАЯ КАТЕГОРИЯ   67.5</t>
  </si>
  <si>
    <t>52,5</t>
  </si>
  <si>
    <t>53,10</t>
  </si>
  <si>
    <t>Юноши 14-15 (18.06.2005)/15</t>
  </si>
  <si>
    <t>Алексеев Роман</t>
  </si>
  <si>
    <t>ВЕСОВАЯ КАТЕГОРИЯ   56</t>
  </si>
  <si>
    <t>108,0</t>
  </si>
  <si>
    <t xml:space="preserve">Кротков В. </t>
  </si>
  <si>
    <t>60,0</t>
  </si>
  <si>
    <t xml:space="preserve">Кировград/Свердловская область </t>
  </si>
  <si>
    <t>65,50</t>
  </si>
  <si>
    <t>Мастера 40 - 44 (02.08.1980)/40</t>
  </si>
  <si>
    <t>Назимова Наталья</t>
  </si>
  <si>
    <t>50,0</t>
  </si>
  <si>
    <t>КУБОК САМСОНА ОНЛАЙН
ПРО жим лежа без экипировки
Красноярск/Красноярский край,12 сентября 2020 г.</t>
  </si>
  <si>
    <t>Плешков К.</t>
  </si>
  <si>
    <t>65,0</t>
  </si>
  <si>
    <t>55,00</t>
  </si>
  <si>
    <t>Открытая (23.02.1982)/38</t>
  </si>
  <si>
    <t>Дроздов Алексей</t>
  </si>
  <si>
    <t xml:space="preserve">Иванов А. </t>
  </si>
  <si>
    <t>80,0</t>
  </si>
  <si>
    <t xml:space="preserve">Кемерово/Кемеровская область </t>
  </si>
  <si>
    <t>41,50</t>
  </si>
  <si>
    <t>Юноши 0-13 (21.02.2008)/12</t>
  </si>
  <si>
    <t>Корчинов Иван</t>
  </si>
  <si>
    <t>ВЕСОВАЯ КАТЕГОРИЯ   52</t>
  </si>
  <si>
    <t>Становая тяга</t>
  </si>
  <si>
    <t>КУБОК САМСОНА ОНЛАЙН
ПРО становая тяга без экипировки
Красноярск/Красноярский край,12 сентября 2020 г.</t>
  </si>
  <si>
    <t>70,0</t>
  </si>
  <si>
    <t>Удачин Сергей</t>
  </si>
  <si>
    <t>47,5</t>
  </si>
  <si>
    <t>Ростов-на-Дону/Ростовская область</t>
  </si>
  <si>
    <t>74,50</t>
  </si>
  <si>
    <t>Юниоры 20 - 23 (26.02.1999)/21</t>
  </si>
  <si>
    <t>Потаралов Кирилл</t>
  </si>
  <si>
    <t>Подъем на бицепс</t>
  </si>
  <si>
    <t>КУБОК САМСОНАОНЛАЙН
Одиночный подъём штанги на бицепс Профессионалы
Красноярск/Красноярский край,12 сентября 2020 г.</t>
  </si>
  <si>
    <t>Большенко Дмитрий</t>
  </si>
  <si>
    <t>Шнейдер Дмитрий</t>
  </si>
  <si>
    <t>Шнейдер М.</t>
  </si>
  <si>
    <t>Юниоры (20.04.1999)/21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</si>
</sst>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indent="1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inden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0" fillId="0" borderId="13" xfId="0" applyNumberForma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2" borderId="13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opLeftCell="A4" zoomScaleNormal="100" workbookViewId="0">
      <selection sqref="A1:N2"/>
    </sheetView>
  </sheetViews>
  <sheetFormatPr defaultRowHeight="12.75" x14ac:dyDescent="0.2"/>
  <cols>
    <col min="1" max="1" width="7.42578125" style="19" bestFit="1" customWidth="1"/>
    <col min="2" max="2" width="17.28515625" style="19" bestFit="1" customWidth="1"/>
    <col min="3" max="3" width="29" style="19" bestFit="1" customWidth="1"/>
    <col min="4" max="4" width="21.42578125" style="19" bestFit="1" customWidth="1"/>
    <col min="5" max="5" width="10.5703125" style="19" bestFit="1" customWidth="1"/>
    <col min="6" max="6" width="22.7109375" style="19" bestFit="1" customWidth="1"/>
    <col min="7" max="7" width="31.42578125" style="19" bestFit="1" customWidth="1"/>
    <col min="8" max="8" width="5.5703125" style="18" bestFit="1" customWidth="1"/>
    <col min="9" max="10" width="2.140625" style="18" bestFit="1" customWidth="1"/>
    <col min="11" max="11" width="4.85546875" style="18" bestFit="1" customWidth="1"/>
    <col min="12" max="12" width="11.28515625" style="18" bestFit="1" customWidth="1"/>
    <col min="13" max="13" width="8.5703125" style="18" bestFit="1" customWidth="1"/>
    <col min="14" max="14" width="15.140625" style="19" bestFit="1" customWidth="1"/>
    <col min="15" max="16384" width="9.140625" style="14"/>
  </cols>
  <sheetData>
    <row r="1" spans="1:14" s="16" customFormat="1" ht="29.1" customHeight="1" x14ac:dyDescent="0.2">
      <c r="A1" s="48" t="s">
        <v>94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s="16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s="21" customFormat="1" ht="12.75" customHeight="1" x14ac:dyDescent="0.2">
      <c r="A3" s="56" t="s">
        <v>20</v>
      </c>
      <c r="B3" s="63" t="s">
        <v>0</v>
      </c>
      <c r="C3" s="58" t="s">
        <v>5</v>
      </c>
      <c r="D3" s="58" t="s">
        <v>6</v>
      </c>
      <c r="E3" s="55" t="s">
        <v>8</v>
      </c>
      <c r="F3" s="55" t="s">
        <v>3</v>
      </c>
      <c r="G3" s="55" t="s">
        <v>7</v>
      </c>
      <c r="H3" s="55" t="s">
        <v>9</v>
      </c>
      <c r="I3" s="55"/>
      <c r="J3" s="55"/>
      <c r="K3" s="55"/>
      <c r="L3" s="55" t="s">
        <v>17</v>
      </c>
      <c r="M3" s="55" t="s">
        <v>2</v>
      </c>
      <c r="N3" s="60" t="s">
        <v>1</v>
      </c>
    </row>
    <row r="4" spans="1:14" s="21" customFormat="1" ht="21" customHeight="1" thickBot="1" x14ac:dyDescent="0.25">
      <c r="A4" s="57"/>
      <c r="B4" s="64"/>
      <c r="C4" s="59"/>
      <c r="D4" s="59"/>
      <c r="E4" s="59"/>
      <c r="F4" s="59"/>
      <c r="G4" s="59"/>
      <c r="H4" s="31">
        <v>1</v>
      </c>
      <c r="I4" s="31">
        <v>2</v>
      </c>
      <c r="J4" s="31">
        <v>3</v>
      </c>
      <c r="K4" s="31" t="s">
        <v>4</v>
      </c>
      <c r="L4" s="59"/>
      <c r="M4" s="59"/>
      <c r="N4" s="61"/>
    </row>
    <row r="5" spans="1:14" ht="15" x14ac:dyDescent="0.2">
      <c r="A5" s="65" t="s">
        <v>80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4" x14ac:dyDescent="0.2">
      <c r="A6" s="46" t="s">
        <v>18</v>
      </c>
      <c r="B6" s="45" t="s">
        <v>57</v>
      </c>
      <c r="C6" s="45" t="s">
        <v>56</v>
      </c>
      <c r="D6" s="45" t="s">
        <v>55</v>
      </c>
      <c r="E6" s="45" t="str">
        <f>"0,8090"</f>
        <v>0,8090</v>
      </c>
      <c r="F6" s="45" t="s">
        <v>14</v>
      </c>
      <c r="G6" s="45" t="s">
        <v>54</v>
      </c>
      <c r="H6" s="47" t="s">
        <v>93</v>
      </c>
      <c r="I6" s="46"/>
      <c r="J6" s="46"/>
      <c r="K6" s="46"/>
      <c r="L6" s="46" t="str">
        <f>"50,0"</f>
        <v>50,0</v>
      </c>
      <c r="M6" s="46" t="str">
        <f>"42,0654"</f>
        <v>42,0654</v>
      </c>
      <c r="N6" s="45" t="s">
        <v>51</v>
      </c>
    </row>
    <row r="7" spans="1:14" x14ac:dyDescent="0.2">
      <c r="A7" s="43" t="s">
        <v>18</v>
      </c>
      <c r="B7" s="42" t="s">
        <v>92</v>
      </c>
      <c r="C7" s="42" t="s">
        <v>91</v>
      </c>
      <c r="D7" s="42" t="s">
        <v>90</v>
      </c>
      <c r="E7" s="42" t="str">
        <f>"0,7995"</f>
        <v>0,7995</v>
      </c>
      <c r="F7" s="42" t="s">
        <v>14</v>
      </c>
      <c r="G7" s="42" t="s">
        <v>89</v>
      </c>
      <c r="H7" s="44" t="s">
        <v>88</v>
      </c>
      <c r="I7" s="43"/>
      <c r="J7" s="43"/>
      <c r="K7" s="43"/>
      <c r="L7" s="43" t="str">
        <f>"60,0"</f>
        <v>60,0</v>
      </c>
      <c r="M7" s="43" t="str">
        <f>"47,9700"</f>
        <v>47,9700</v>
      </c>
      <c r="N7" s="42" t="s">
        <v>87</v>
      </c>
    </row>
    <row r="8" spans="1:14" x14ac:dyDescent="0.2">
      <c r="B8" s="19" t="s">
        <v>19</v>
      </c>
    </row>
    <row r="9" spans="1:14" ht="15" x14ac:dyDescent="0.2">
      <c r="A9" s="62" t="s">
        <v>63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4" x14ac:dyDescent="0.2">
      <c r="A10" s="38" t="s">
        <v>18</v>
      </c>
      <c r="B10" s="37" t="s">
        <v>62</v>
      </c>
      <c r="C10" s="37" t="s">
        <v>61</v>
      </c>
      <c r="D10" s="37" t="s">
        <v>60</v>
      </c>
      <c r="E10" s="37" t="str">
        <f>"0,7662"</f>
        <v>0,7662</v>
      </c>
      <c r="F10" s="37" t="s">
        <v>14</v>
      </c>
      <c r="G10" s="37" t="s">
        <v>35</v>
      </c>
      <c r="H10" s="8" t="s">
        <v>86</v>
      </c>
      <c r="I10" s="38"/>
      <c r="J10" s="38"/>
      <c r="K10" s="38"/>
      <c r="L10" s="38" t="str">
        <f>"108,0"</f>
        <v>108,0</v>
      </c>
      <c r="M10" s="38" t="str">
        <f>"106,0022"</f>
        <v>106,0022</v>
      </c>
      <c r="N10" s="37" t="s">
        <v>21</v>
      </c>
    </row>
    <row r="11" spans="1:14" x14ac:dyDescent="0.2">
      <c r="B11" s="19" t="s">
        <v>19</v>
      </c>
    </row>
    <row r="12" spans="1:14" ht="15" x14ac:dyDescent="0.2">
      <c r="A12" s="62" t="s">
        <v>85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4" x14ac:dyDescent="0.2">
      <c r="A13" s="38" t="s">
        <v>18</v>
      </c>
      <c r="B13" s="37" t="s">
        <v>84</v>
      </c>
      <c r="C13" s="37" t="s">
        <v>83</v>
      </c>
      <c r="D13" s="37" t="s">
        <v>82</v>
      </c>
      <c r="E13" s="37" t="str">
        <f>"0,9287"</f>
        <v>0,9287</v>
      </c>
      <c r="F13" s="37" t="s">
        <v>14</v>
      </c>
      <c r="G13" s="37" t="s">
        <v>15</v>
      </c>
      <c r="H13" s="8" t="s">
        <v>81</v>
      </c>
      <c r="I13" s="38"/>
      <c r="J13" s="38"/>
      <c r="K13" s="38"/>
      <c r="L13" s="38" t="str">
        <f>"52,5"</f>
        <v>52,5</v>
      </c>
      <c r="M13" s="38" t="str">
        <f>"57,5330"</f>
        <v>57,5330</v>
      </c>
      <c r="N13" s="37" t="s">
        <v>21</v>
      </c>
    </row>
    <row r="14" spans="1:14" x14ac:dyDescent="0.2">
      <c r="B14" s="19" t="s">
        <v>19</v>
      </c>
    </row>
    <row r="15" spans="1:14" ht="15" x14ac:dyDescent="0.2">
      <c r="A15" s="62" t="s">
        <v>80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4" x14ac:dyDescent="0.2">
      <c r="A16" s="38" t="s">
        <v>18</v>
      </c>
      <c r="B16" s="37" t="s">
        <v>79</v>
      </c>
      <c r="C16" s="37" t="s">
        <v>78</v>
      </c>
      <c r="D16" s="37" t="s">
        <v>77</v>
      </c>
      <c r="E16" s="37" t="str">
        <f>"0,7439"</f>
        <v>0,7439</v>
      </c>
      <c r="F16" s="37" t="s">
        <v>14</v>
      </c>
      <c r="G16" s="37" t="s">
        <v>15</v>
      </c>
      <c r="H16" s="8" t="s">
        <v>76</v>
      </c>
      <c r="I16" s="38"/>
      <c r="J16" s="38"/>
      <c r="K16" s="38"/>
      <c r="L16" s="38" t="str">
        <f>"87,5"</f>
        <v>87,5</v>
      </c>
      <c r="M16" s="38" t="str">
        <f>"80,0622"</f>
        <v>80,0622</v>
      </c>
      <c r="N16" s="37" t="s">
        <v>21</v>
      </c>
    </row>
    <row r="17" spans="1:14" x14ac:dyDescent="0.2">
      <c r="B17" s="19" t="s">
        <v>19</v>
      </c>
    </row>
    <row r="18" spans="1:14" ht="15" x14ac:dyDescent="0.2">
      <c r="A18" s="62" t="s">
        <v>75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4" x14ac:dyDescent="0.2">
      <c r="A19" s="38" t="s">
        <v>18</v>
      </c>
      <c r="B19" s="37" t="s">
        <v>74</v>
      </c>
      <c r="C19" s="37" t="s">
        <v>73</v>
      </c>
      <c r="D19" s="37" t="s">
        <v>72</v>
      </c>
      <c r="E19" s="37" t="str">
        <f>"0,6347"</f>
        <v>0,6347</v>
      </c>
      <c r="F19" s="37" t="s">
        <v>14</v>
      </c>
      <c r="G19" s="37" t="s">
        <v>15</v>
      </c>
      <c r="H19" s="8" t="s">
        <v>71</v>
      </c>
      <c r="I19" s="38"/>
      <c r="J19" s="38"/>
      <c r="K19" s="38"/>
      <c r="L19" s="38" t="str">
        <f>"75,0"</f>
        <v>75,0</v>
      </c>
      <c r="M19" s="38" t="str">
        <f>"58,5511"</f>
        <v>58,5511</v>
      </c>
      <c r="N19" s="37" t="s">
        <v>21</v>
      </c>
    </row>
    <row r="20" spans="1:14" x14ac:dyDescent="0.2">
      <c r="B20" s="19" t="s">
        <v>19</v>
      </c>
    </row>
    <row r="21" spans="1:14" ht="15" x14ac:dyDescent="0.2">
      <c r="A21" s="62" t="s">
        <v>10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4" x14ac:dyDescent="0.2">
      <c r="A22" s="38" t="s">
        <v>18</v>
      </c>
      <c r="B22" s="37" t="s">
        <v>70</v>
      </c>
      <c r="C22" s="37" t="s">
        <v>69</v>
      </c>
      <c r="D22" s="37" t="s">
        <v>68</v>
      </c>
      <c r="E22" s="37" t="str">
        <f>"0,5513"</f>
        <v>0,5513</v>
      </c>
      <c r="F22" s="37" t="s">
        <v>14</v>
      </c>
      <c r="G22" s="37" t="s">
        <v>35</v>
      </c>
      <c r="H22" s="8" t="s">
        <v>67</v>
      </c>
      <c r="I22" s="38"/>
      <c r="J22" s="38"/>
      <c r="K22" s="38"/>
      <c r="L22" s="38" t="str">
        <f>"162,5"</f>
        <v>162,5</v>
      </c>
      <c r="M22" s="38" t="str">
        <f>"89,5862"</f>
        <v>89,5862</v>
      </c>
      <c r="N22" s="37" t="s">
        <v>21</v>
      </c>
    </row>
    <row r="23" spans="1:14" x14ac:dyDescent="0.2">
      <c r="B23" s="19" t="s">
        <v>19</v>
      </c>
    </row>
    <row r="24" spans="1:14" ht="15" x14ac:dyDescent="0.2">
      <c r="B24" s="19" t="s">
        <v>19</v>
      </c>
      <c r="F24" s="36"/>
    </row>
    <row r="25" spans="1:14" ht="15" x14ac:dyDescent="0.2">
      <c r="B25" s="19" t="s">
        <v>19</v>
      </c>
      <c r="F25" s="36"/>
    </row>
    <row r="26" spans="1:14" ht="15" x14ac:dyDescent="0.2">
      <c r="B26" s="19" t="s">
        <v>19</v>
      </c>
      <c r="F26" s="36"/>
    </row>
    <row r="27" spans="1:14" ht="15" x14ac:dyDescent="0.2">
      <c r="B27" s="19" t="s">
        <v>19</v>
      </c>
      <c r="F27" s="36"/>
    </row>
    <row r="28" spans="1:14" ht="15" x14ac:dyDescent="0.2">
      <c r="B28" s="19" t="s">
        <v>19</v>
      </c>
      <c r="F28" s="36"/>
    </row>
    <row r="29" spans="1:14" ht="15" x14ac:dyDescent="0.2">
      <c r="B29" s="19" t="s">
        <v>19</v>
      </c>
      <c r="F29" s="36"/>
    </row>
    <row r="30" spans="1:14" ht="15" x14ac:dyDescent="0.2">
      <c r="B30" s="19" t="s">
        <v>19</v>
      </c>
      <c r="F30" s="36"/>
    </row>
    <row r="31" spans="1:14" x14ac:dyDescent="0.2">
      <c r="B31" s="19" t="s">
        <v>19</v>
      </c>
    </row>
    <row r="32" spans="1:14" ht="18" x14ac:dyDescent="0.2">
      <c r="B32" s="19" t="s">
        <v>19</v>
      </c>
      <c r="C32" s="35"/>
      <c r="D32" s="35"/>
    </row>
    <row r="33" spans="2:7" ht="15" x14ac:dyDescent="0.2">
      <c r="B33" s="19" t="s">
        <v>19</v>
      </c>
      <c r="C33" s="34"/>
      <c r="D33" s="34"/>
    </row>
    <row r="34" spans="2:7" ht="14.25" x14ac:dyDescent="0.2">
      <c r="B34" s="19" t="s">
        <v>19</v>
      </c>
      <c r="C34" s="33"/>
      <c r="D34" s="33"/>
    </row>
    <row r="35" spans="2:7" ht="15" x14ac:dyDescent="0.2">
      <c r="B35" s="19" t="s">
        <v>19</v>
      </c>
      <c r="C35" s="21"/>
      <c r="D35" s="21"/>
      <c r="E35" s="21"/>
      <c r="F35" s="21"/>
      <c r="G35" s="21"/>
    </row>
    <row r="36" spans="2:7" x14ac:dyDescent="0.2">
      <c r="B36" s="19" t="s">
        <v>19</v>
      </c>
      <c r="E36" s="18"/>
      <c r="F36" s="18"/>
      <c r="G36" s="18"/>
    </row>
    <row r="37" spans="2:7" x14ac:dyDescent="0.2">
      <c r="B37" s="19" t="s">
        <v>19</v>
      </c>
    </row>
    <row r="38" spans="2:7" ht="14.25" x14ac:dyDescent="0.2">
      <c r="B38" s="19" t="s">
        <v>19</v>
      </c>
      <c r="C38" s="33"/>
      <c r="D38" s="33"/>
    </row>
    <row r="39" spans="2:7" ht="15" x14ac:dyDescent="0.2">
      <c r="B39" s="19" t="s">
        <v>19</v>
      </c>
      <c r="C39" s="21"/>
      <c r="D39" s="21"/>
      <c r="E39" s="21"/>
      <c r="F39" s="21"/>
      <c r="G39" s="21"/>
    </row>
    <row r="40" spans="2:7" x14ac:dyDescent="0.2">
      <c r="B40" s="19" t="s">
        <v>19</v>
      </c>
      <c r="E40" s="18"/>
      <c r="F40" s="18"/>
      <c r="G40" s="18"/>
    </row>
    <row r="41" spans="2:7" x14ac:dyDescent="0.2">
      <c r="B41" s="19" t="s">
        <v>19</v>
      </c>
      <c r="E41" s="18"/>
      <c r="F41" s="18"/>
      <c r="G41" s="18"/>
    </row>
    <row r="42" spans="2:7" x14ac:dyDescent="0.2">
      <c r="B42" s="19" t="s">
        <v>19</v>
      </c>
    </row>
    <row r="43" spans="2:7" x14ac:dyDescent="0.2">
      <c r="B43" s="19" t="s">
        <v>19</v>
      </c>
    </row>
    <row r="44" spans="2:7" ht="15" x14ac:dyDescent="0.2">
      <c r="B44" s="19" t="s">
        <v>19</v>
      </c>
      <c r="C44" s="34"/>
      <c r="D44" s="34"/>
    </row>
    <row r="45" spans="2:7" ht="14.25" x14ac:dyDescent="0.2">
      <c r="B45" s="19" t="s">
        <v>19</v>
      </c>
      <c r="C45" s="33"/>
      <c r="D45" s="33"/>
    </row>
    <row r="46" spans="2:7" ht="15" x14ac:dyDescent="0.2">
      <c r="B46" s="19" t="s">
        <v>19</v>
      </c>
      <c r="C46" s="21"/>
      <c r="D46" s="21"/>
      <c r="E46" s="21"/>
      <c r="F46" s="21"/>
      <c r="G46" s="21"/>
    </row>
    <row r="47" spans="2:7" x14ac:dyDescent="0.2">
      <c r="B47" s="19" t="s">
        <v>19</v>
      </c>
      <c r="E47" s="18"/>
      <c r="F47" s="18"/>
      <c r="G47" s="18"/>
    </row>
    <row r="48" spans="2:7" x14ac:dyDescent="0.2">
      <c r="B48" s="19" t="s">
        <v>19</v>
      </c>
      <c r="E48" s="18"/>
      <c r="F48" s="18"/>
      <c r="G48" s="18"/>
    </row>
    <row r="49" spans="2:7" x14ac:dyDescent="0.2">
      <c r="B49" s="19" t="s">
        <v>19</v>
      </c>
      <c r="E49" s="18"/>
      <c r="F49" s="18"/>
      <c r="G49" s="18"/>
    </row>
    <row r="50" spans="2:7" x14ac:dyDescent="0.2">
      <c r="B50" s="19" t="s">
        <v>19</v>
      </c>
    </row>
    <row r="51" spans="2:7" ht="14.25" x14ac:dyDescent="0.2">
      <c r="B51" s="19" t="s">
        <v>19</v>
      </c>
      <c r="C51" s="33"/>
      <c r="D51" s="33"/>
    </row>
    <row r="52" spans="2:7" ht="15" x14ac:dyDescent="0.2">
      <c r="B52" s="19" t="s">
        <v>19</v>
      </c>
      <c r="C52" s="21"/>
      <c r="D52" s="21"/>
      <c r="E52" s="21"/>
      <c r="F52" s="21"/>
      <c r="G52" s="21"/>
    </row>
    <row r="53" spans="2:7" x14ac:dyDescent="0.2">
      <c r="B53" s="19" t="s">
        <v>19</v>
      </c>
      <c r="E53" s="18"/>
      <c r="F53" s="18"/>
      <c r="G53" s="18"/>
    </row>
    <row r="54" spans="2:7" x14ac:dyDescent="0.2">
      <c r="B54" s="19" t="s">
        <v>19</v>
      </c>
    </row>
  </sheetData>
  <mergeCells count="18">
    <mergeCell ref="A21:M21"/>
    <mergeCell ref="B3:B4"/>
    <mergeCell ref="A5:M5"/>
    <mergeCell ref="A9:M9"/>
    <mergeCell ref="A12:M12"/>
    <mergeCell ref="A15:M15"/>
    <mergeCell ref="A18:M18"/>
    <mergeCell ref="E3:E4"/>
    <mergeCell ref="L3:L4"/>
    <mergeCell ref="M3:M4"/>
    <mergeCell ref="A1:N2"/>
    <mergeCell ref="H3:K3"/>
    <mergeCell ref="A3:A4"/>
    <mergeCell ref="C3:C4"/>
    <mergeCell ref="D3:D4"/>
    <mergeCell ref="N3:N4"/>
    <mergeCell ref="G3:G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N21"/>
  <sheetViews>
    <sheetView zoomScaleNormal="100" workbookViewId="0">
      <selection sqref="A1:N2"/>
    </sheetView>
  </sheetViews>
  <sheetFormatPr defaultRowHeight="12.75" x14ac:dyDescent="0.2"/>
  <cols>
    <col min="1" max="1" width="7.42578125" style="5" bestFit="1" customWidth="1"/>
    <col min="2" max="2" width="14.5703125" style="5" bestFit="1" customWidth="1"/>
    <col min="3" max="3" width="26.28515625" style="5" bestFit="1" customWidth="1"/>
    <col min="4" max="4" width="21.42578125" style="5" bestFit="1" customWidth="1"/>
    <col min="5" max="5" width="10.5703125" style="5" bestFit="1" customWidth="1"/>
    <col min="6" max="6" width="22.7109375" style="5" bestFit="1" customWidth="1"/>
    <col min="7" max="7" width="25" style="5" bestFit="1" customWidth="1"/>
    <col min="8" max="8" width="5.5703125" style="6" bestFit="1" customWidth="1"/>
    <col min="9" max="10" width="2.140625" style="6" bestFit="1" customWidth="1"/>
    <col min="11" max="11" width="4.85546875" style="6" bestFit="1" customWidth="1"/>
    <col min="12" max="12" width="11.28515625" style="6" bestFit="1" customWidth="1"/>
    <col min="13" max="13" width="8.5703125" style="6" bestFit="1" customWidth="1"/>
    <col min="14" max="14" width="15.140625" style="5" bestFit="1" customWidth="1"/>
    <col min="15" max="16384" width="9.140625" style="3"/>
  </cols>
  <sheetData>
    <row r="1" spans="1:14" s="2" customFormat="1" ht="29.1" customHeight="1" x14ac:dyDescent="0.2">
      <c r="A1" s="70" t="s">
        <v>22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s="2" customFormat="1" ht="62.1" customHeight="1" thickBot="1" x14ac:dyDescent="0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 s="1" customFormat="1" ht="12.75" customHeight="1" x14ac:dyDescent="0.2">
      <c r="A3" s="77" t="s">
        <v>20</v>
      </c>
      <c r="B3" s="67" t="s">
        <v>0</v>
      </c>
      <c r="C3" s="79" t="s">
        <v>5</v>
      </c>
      <c r="D3" s="79" t="s">
        <v>6</v>
      </c>
      <c r="E3" s="68" t="s">
        <v>8</v>
      </c>
      <c r="F3" s="68" t="s">
        <v>3</v>
      </c>
      <c r="G3" s="68" t="s">
        <v>7</v>
      </c>
      <c r="H3" s="68" t="s">
        <v>9</v>
      </c>
      <c r="I3" s="68"/>
      <c r="J3" s="68"/>
      <c r="K3" s="68"/>
      <c r="L3" s="68" t="s">
        <v>17</v>
      </c>
      <c r="M3" s="68" t="s">
        <v>2</v>
      </c>
      <c r="N3" s="80" t="s">
        <v>1</v>
      </c>
    </row>
    <row r="4" spans="1:14" s="1" customFormat="1" ht="21" customHeight="1" thickBot="1" x14ac:dyDescent="0.25">
      <c r="A4" s="78"/>
      <c r="B4" s="64"/>
      <c r="C4" s="69"/>
      <c r="D4" s="69"/>
      <c r="E4" s="69"/>
      <c r="F4" s="69"/>
      <c r="G4" s="69"/>
      <c r="H4" s="4">
        <v>1</v>
      </c>
      <c r="I4" s="4">
        <v>2</v>
      </c>
      <c r="J4" s="4">
        <v>3</v>
      </c>
      <c r="K4" s="4" t="s">
        <v>4</v>
      </c>
      <c r="L4" s="69"/>
      <c r="M4" s="69"/>
      <c r="N4" s="81"/>
    </row>
    <row r="5" spans="1:14" ht="15" x14ac:dyDescent="0.2">
      <c r="A5" s="66" t="s">
        <v>10</v>
      </c>
      <c r="B5" s="66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4" x14ac:dyDescent="0.2">
      <c r="A6" s="9" t="s">
        <v>18</v>
      </c>
      <c r="B6" s="7" t="s">
        <v>11</v>
      </c>
      <c r="C6" s="7" t="s">
        <v>12</v>
      </c>
      <c r="D6" s="7" t="s">
        <v>13</v>
      </c>
      <c r="E6" s="7" t="str">
        <f>"0,5443"</f>
        <v>0,5443</v>
      </c>
      <c r="F6" s="7" t="s">
        <v>14</v>
      </c>
      <c r="G6" s="7" t="s">
        <v>15</v>
      </c>
      <c r="H6" s="8" t="s">
        <v>16</v>
      </c>
      <c r="I6" s="9"/>
      <c r="J6" s="9"/>
      <c r="K6" s="9"/>
      <c r="L6" s="9" t="str">
        <f>"245,0"</f>
        <v>245,0</v>
      </c>
      <c r="M6" s="9" t="str">
        <f>"133,3535"</f>
        <v>133,3535</v>
      </c>
      <c r="N6" s="7" t="s">
        <v>21</v>
      </c>
    </row>
    <row r="7" spans="1:14" x14ac:dyDescent="0.2">
      <c r="B7" s="5" t="s">
        <v>19</v>
      </c>
    </row>
    <row r="8" spans="1:14" ht="15" x14ac:dyDescent="0.2">
      <c r="B8" s="5" t="s">
        <v>19</v>
      </c>
      <c r="F8" s="10"/>
    </row>
    <row r="9" spans="1:14" ht="15" x14ac:dyDescent="0.2">
      <c r="B9" s="5" t="s">
        <v>19</v>
      </c>
      <c r="F9" s="10"/>
    </row>
    <row r="10" spans="1:14" ht="15" x14ac:dyDescent="0.2">
      <c r="B10" s="5" t="s">
        <v>19</v>
      </c>
      <c r="F10" s="10"/>
    </row>
    <row r="11" spans="1:14" ht="15" x14ac:dyDescent="0.2">
      <c r="B11" s="5" t="s">
        <v>19</v>
      </c>
      <c r="F11" s="10"/>
    </row>
    <row r="12" spans="1:14" ht="15" x14ac:dyDescent="0.2">
      <c r="B12" s="5" t="s">
        <v>19</v>
      </c>
      <c r="F12" s="10"/>
    </row>
    <row r="13" spans="1:14" ht="15" x14ac:dyDescent="0.2">
      <c r="B13" s="5" t="s">
        <v>19</v>
      </c>
      <c r="F13" s="10"/>
    </row>
    <row r="14" spans="1:14" ht="15" x14ac:dyDescent="0.2">
      <c r="B14" s="5" t="s">
        <v>19</v>
      </c>
      <c r="F14" s="10"/>
    </row>
    <row r="15" spans="1:14" x14ac:dyDescent="0.2">
      <c r="B15" s="5" t="s">
        <v>19</v>
      </c>
    </row>
    <row r="16" spans="1:14" ht="18" x14ac:dyDescent="0.2">
      <c r="B16" s="5" t="s">
        <v>19</v>
      </c>
      <c r="C16" s="11"/>
      <c r="D16" s="11"/>
    </row>
    <row r="17" spans="2:7" ht="15" x14ac:dyDescent="0.2">
      <c r="B17" s="5" t="s">
        <v>19</v>
      </c>
      <c r="C17" s="12"/>
      <c r="D17" s="12"/>
    </row>
    <row r="18" spans="2:7" ht="14.25" x14ac:dyDescent="0.2">
      <c r="B18" s="5" t="s">
        <v>19</v>
      </c>
      <c r="C18" s="13"/>
      <c r="D18" s="13"/>
    </row>
    <row r="19" spans="2:7" ht="15" x14ac:dyDescent="0.2">
      <c r="B19" s="5" t="s">
        <v>19</v>
      </c>
      <c r="C19" s="1"/>
      <c r="D19" s="1"/>
      <c r="E19" s="1"/>
      <c r="F19" s="1"/>
      <c r="G19" s="1"/>
    </row>
    <row r="20" spans="2:7" x14ac:dyDescent="0.2">
      <c r="B20" s="5" t="s">
        <v>19</v>
      </c>
      <c r="E20" s="6"/>
      <c r="F20" s="6"/>
      <c r="G20" s="6"/>
    </row>
    <row r="21" spans="2:7" x14ac:dyDescent="0.2">
      <c r="B21" s="5" t="s">
        <v>19</v>
      </c>
    </row>
  </sheetData>
  <mergeCells count="13">
    <mergeCell ref="A1:N2"/>
    <mergeCell ref="H3:K3"/>
    <mergeCell ref="A3:A4"/>
    <mergeCell ref="C3:C4"/>
    <mergeCell ref="D3:D4"/>
    <mergeCell ref="N3:N4"/>
    <mergeCell ref="G3:G4"/>
    <mergeCell ref="F3:F4"/>
    <mergeCell ref="A5:M5"/>
    <mergeCell ref="B3:B4"/>
    <mergeCell ref="E3:E4"/>
    <mergeCell ref="L3:L4"/>
    <mergeCell ref="M3:M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Normal="100" workbookViewId="0">
      <selection activeCell="E17" sqref="E17"/>
    </sheetView>
  </sheetViews>
  <sheetFormatPr defaultRowHeight="12.75" x14ac:dyDescent="0.2"/>
  <cols>
    <col min="1" max="1" width="7.42578125" style="19" bestFit="1" customWidth="1"/>
    <col min="2" max="2" width="16.85546875" style="19" bestFit="1" customWidth="1"/>
    <col min="3" max="3" width="28.42578125" style="19" bestFit="1" customWidth="1"/>
    <col min="4" max="4" width="21.42578125" style="19" bestFit="1" customWidth="1"/>
    <col min="5" max="5" width="10.5703125" style="19" bestFit="1" customWidth="1"/>
    <col min="6" max="6" width="22.7109375" style="19" bestFit="1" customWidth="1"/>
    <col min="7" max="7" width="32.85546875" style="19" bestFit="1" customWidth="1"/>
    <col min="8" max="8" width="5.5703125" style="18" bestFit="1" customWidth="1"/>
    <col min="9" max="10" width="5.5703125" style="18" customWidth="1"/>
    <col min="11" max="11" width="4.85546875" style="18" bestFit="1" customWidth="1"/>
    <col min="12" max="12" width="11.28515625" style="18" bestFit="1" customWidth="1"/>
    <col min="13" max="13" width="7.5703125" style="18" bestFit="1" customWidth="1"/>
    <col min="14" max="14" width="15.140625" style="19" bestFit="1" customWidth="1"/>
    <col min="15" max="16384" width="9.140625" style="14"/>
  </cols>
  <sheetData>
    <row r="1" spans="1:14" s="16" customFormat="1" ht="29.1" customHeight="1" x14ac:dyDescent="0.2">
      <c r="A1" s="48" t="s">
        <v>117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s="16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s="21" customFormat="1" ht="12.75" customHeight="1" x14ac:dyDescent="0.2">
      <c r="A3" s="56" t="s">
        <v>20</v>
      </c>
      <c r="B3" s="63" t="s">
        <v>0</v>
      </c>
      <c r="C3" s="58" t="s">
        <v>5</v>
      </c>
      <c r="D3" s="58" t="s">
        <v>6</v>
      </c>
      <c r="E3" s="55" t="s">
        <v>8</v>
      </c>
      <c r="F3" s="55" t="s">
        <v>3</v>
      </c>
      <c r="G3" s="55" t="s">
        <v>7</v>
      </c>
      <c r="H3" s="55" t="s">
        <v>116</v>
      </c>
      <c r="I3" s="55"/>
      <c r="J3" s="55"/>
      <c r="K3" s="55"/>
      <c r="L3" s="55" t="s">
        <v>17</v>
      </c>
      <c r="M3" s="55" t="s">
        <v>2</v>
      </c>
      <c r="N3" s="60" t="s">
        <v>1</v>
      </c>
    </row>
    <row r="4" spans="1:14" s="21" customFormat="1" ht="21" customHeight="1" thickBot="1" x14ac:dyDescent="0.25">
      <c r="A4" s="57"/>
      <c r="B4" s="64"/>
      <c r="C4" s="59"/>
      <c r="D4" s="59"/>
      <c r="E4" s="59"/>
      <c r="F4" s="59"/>
      <c r="G4" s="59"/>
      <c r="H4" s="31">
        <v>1</v>
      </c>
      <c r="I4" s="31">
        <v>2</v>
      </c>
      <c r="J4" s="31">
        <v>3</v>
      </c>
      <c r="K4" s="31" t="s">
        <v>4</v>
      </c>
      <c r="L4" s="59"/>
      <c r="M4" s="59"/>
      <c r="N4" s="61"/>
    </row>
    <row r="5" spans="1:14" ht="15" x14ac:dyDescent="0.2">
      <c r="A5" s="65" t="s">
        <v>63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4" ht="13.5" thickBot="1" x14ac:dyDescent="0.25">
      <c r="A6" s="38" t="s">
        <v>18</v>
      </c>
      <c r="B6" s="37" t="s">
        <v>115</v>
      </c>
      <c r="C6" s="37" t="s">
        <v>114</v>
      </c>
      <c r="D6" s="37" t="s">
        <v>113</v>
      </c>
      <c r="E6" s="37" t="str">
        <f>"0,6680"</f>
        <v>0,6680</v>
      </c>
      <c r="F6" s="37" t="s">
        <v>14</v>
      </c>
      <c r="G6" s="37" t="s">
        <v>112</v>
      </c>
      <c r="H6" s="8" t="s">
        <v>111</v>
      </c>
      <c r="I6" s="38"/>
      <c r="J6" s="38"/>
      <c r="K6" s="38"/>
      <c r="L6" s="38" t="s">
        <v>111</v>
      </c>
      <c r="M6" s="38" t="str">
        <f>"57,0700"</f>
        <v>57,0700</v>
      </c>
      <c r="N6" s="37" t="s">
        <v>21</v>
      </c>
    </row>
    <row r="7" spans="1:14" ht="15" x14ac:dyDescent="0.2">
      <c r="A7" s="65" t="s">
        <v>28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4" x14ac:dyDescent="0.2">
      <c r="A8" s="38" t="s">
        <v>18</v>
      </c>
      <c r="B8" s="37" t="s">
        <v>110</v>
      </c>
      <c r="C8" s="37" t="s">
        <v>26</v>
      </c>
      <c r="D8" s="37" t="s">
        <v>25</v>
      </c>
      <c r="E8" s="37" t="str">
        <f>"0,5707"</f>
        <v>0,5707</v>
      </c>
      <c r="F8" s="37" t="s">
        <v>14</v>
      </c>
      <c r="G8" s="37" t="s">
        <v>24</v>
      </c>
      <c r="H8" s="8" t="s">
        <v>109</v>
      </c>
      <c r="I8" s="38"/>
      <c r="J8" s="38"/>
      <c r="K8" s="38"/>
      <c r="L8" s="38" t="s">
        <v>109</v>
      </c>
      <c r="M8" s="38" t="str">
        <f>"57,0700"</f>
        <v>57,0700</v>
      </c>
      <c r="N8" s="37" t="s">
        <v>21</v>
      </c>
    </row>
    <row r="9" spans="1:14" ht="15" x14ac:dyDescent="0.2">
      <c r="B9" s="19" t="s">
        <v>19</v>
      </c>
      <c r="F9" s="36"/>
    </row>
    <row r="10" spans="1:14" ht="15" x14ac:dyDescent="0.2">
      <c r="B10" s="19" t="s">
        <v>19</v>
      </c>
      <c r="F10" s="36"/>
    </row>
    <row r="11" spans="1:14" ht="15" x14ac:dyDescent="0.2">
      <c r="B11" s="19" t="s">
        <v>19</v>
      </c>
      <c r="F11" s="36"/>
    </row>
    <row r="12" spans="1:14" ht="15" x14ac:dyDescent="0.2">
      <c r="B12" s="19" t="s">
        <v>19</v>
      </c>
      <c r="F12" s="36"/>
    </row>
    <row r="13" spans="1:14" ht="15" x14ac:dyDescent="0.2">
      <c r="B13" s="19" t="s">
        <v>19</v>
      </c>
      <c r="F13" s="36"/>
    </row>
    <row r="14" spans="1:14" ht="15" x14ac:dyDescent="0.2">
      <c r="B14" s="19" t="s">
        <v>19</v>
      </c>
      <c r="F14" s="36"/>
    </row>
    <row r="15" spans="1:14" x14ac:dyDescent="0.2">
      <c r="B15" s="19" t="s">
        <v>19</v>
      </c>
    </row>
    <row r="16" spans="1:14" ht="18" x14ac:dyDescent="0.2">
      <c r="B16" s="19" t="s">
        <v>19</v>
      </c>
      <c r="C16" s="35"/>
      <c r="D16" s="35"/>
    </row>
    <row r="17" spans="2:7" ht="15" x14ac:dyDescent="0.2">
      <c r="B17" s="19" t="s">
        <v>19</v>
      </c>
      <c r="C17" s="41"/>
      <c r="D17" s="41"/>
    </row>
    <row r="18" spans="2:7" ht="14.25" x14ac:dyDescent="0.2">
      <c r="B18" s="19" t="s">
        <v>19</v>
      </c>
      <c r="C18" s="33"/>
      <c r="D18" s="33"/>
    </row>
    <row r="19" spans="2:7" ht="15" x14ac:dyDescent="0.2">
      <c r="B19" s="19" t="s">
        <v>19</v>
      </c>
      <c r="C19" s="21"/>
      <c r="D19" s="21"/>
      <c r="E19" s="21"/>
      <c r="F19" s="21"/>
      <c r="G19" s="21"/>
    </row>
    <row r="20" spans="2:7" x14ac:dyDescent="0.2">
      <c r="B20" s="19" t="s">
        <v>19</v>
      </c>
      <c r="E20" s="18"/>
      <c r="F20" s="18"/>
      <c r="G20" s="18"/>
    </row>
    <row r="21" spans="2:7" x14ac:dyDescent="0.2">
      <c r="B21" s="19" t="s">
        <v>19</v>
      </c>
    </row>
  </sheetData>
  <mergeCells count="14">
    <mergeCell ref="A1:N2"/>
    <mergeCell ref="H3:K3"/>
    <mergeCell ref="A3:A4"/>
    <mergeCell ref="C3:C4"/>
    <mergeCell ref="D3:D4"/>
    <mergeCell ref="N3:N4"/>
    <mergeCell ref="G3:G4"/>
    <mergeCell ref="F3:F4"/>
    <mergeCell ref="A5:M5"/>
    <mergeCell ref="B3:B4"/>
    <mergeCell ref="A7:M7"/>
    <mergeCell ref="E3:E4"/>
    <mergeCell ref="L3:L4"/>
    <mergeCell ref="M3:M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zoomScaleNormal="100" workbookViewId="0">
      <selection activeCell="U5" sqref="U1:U1048576"/>
    </sheetView>
  </sheetViews>
  <sheetFormatPr defaultRowHeight="12.75" x14ac:dyDescent="0.2"/>
  <cols>
    <col min="1" max="1" width="25.85546875" style="15" bestFit="1" customWidth="1"/>
    <col min="2" max="2" width="27.85546875" style="15" customWidth="1"/>
    <col min="3" max="3" width="10" style="15" customWidth="1"/>
    <col min="4" max="4" width="6.5703125" style="15" bestFit="1" customWidth="1"/>
    <col min="5" max="5" width="23.7109375" style="15" bestFit="1" customWidth="1"/>
    <col min="6" max="6" width="21.140625" style="15" bestFit="1" customWidth="1"/>
    <col min="7" max="7" width="5.5703125" style="16" bestFit="1" customWidth="1"/>
    <col min="8" max="8" width="7" style="16" customWidth="1"/>
    <col min="9" max="9" width="6.28515625" style="16" bestFit="1" customWidth="1"/>
    <col min="10" max="10" width="5.5703125" style="16" bestFit="1" customWidth="1"/>
    <col min="11" max="13" width="7" style="16" bestFit="1" customWidth="1"/>
    <col min="14" max="14" width="5.5703125" style="16" bestFit="1" customWidth="1"/>
    <col min="15" max="16" width="7" style="16" bestFit="1" customWidth="1"/>
    <col min="17" max="17" width="6.28515625" style="16" bestFit="1" customWidth="1"/>
    <col min="18" max="18" width="5.5703125" style="16" bestFit="1" customWidth="1"/>
    <col min="19" max="19" width="7.85546875" style="17" bestFit="1" customWidth="1"/>
    <col min="20" max="20" width="8.5703125" style="16" bestFit="1" customWidth="1"/>
    <col min="21" max="21" width="23" style="15" bestFit="1" customWidth="1"/>
    <col min="22" max="16384" width="9.140625" style="14"/>
  </cols>
  <sheetData>
    <row r="1" spans="1:21" s="16" customFormat="1" ht="15" customHeight="1" x14ac:dyDescent="0.2">
      <c r="A1" s="48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1"/>
    </row>
    <row r="2" spans="1:21" s="16" customFormat="1" ht="66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21" customFormat="1" ht="12.75" customHeight="1" x14ac:dyDescent="0.2">
      <c r="A3" s="56" t="s">
        <v>0</v>
      </c>
      <c r="B3" s="58" t="s">
        <v>5</v>
      </c>
      <c r="C3" s="58" t="s">
        <v>6</v>
      </c>
      <c r="D3" s="55" t="s">
        <v>8</v>
      </c>
      <c r="E3" s="55" t="s">
        <v>3</v>
      </c>
      <c r="F3" s="55" t="s">
        <v>7</v>
      </c>
      <c r="G3" s="55" t="s">
        <v>32</v>
      </c>
      <c r="H3" s="55"/>
      <c r="I3" s="55"/>
      <c r="J3" s="55"/>
      <c r="K3" s="55" t="s">
        <v>31</v>
      </c>
      <c r="L3" s="55"/>
      <c r="M3" s="55"/>
      <c r="N3" s="55"/>
      <c r="O3" s="55" t="s">
        <v>30</v>
      </c>
      <c r="P3" s="55"/>
      <c r="Q3" s="55"/>
      <c r="R3" s="55"/>
      <c r="S3" s="55" t="s">
        <v>29</v>
      </c>
      <c r="T3" s="55" t="s">
        <v>2</v>
      </c>
      <c r="U3" s="60" t="s">
        <v>1</v>
      </c>
    </row>
    <row r="4" spans="1:21" s="21" customFormat="1" ht="21" customHeight="1" thickBot="1" x14ac:dyDescent="0.25">
      <c r="A4" s="57"/>
      <c r="B4" s="59"/>
      <c r="C4" s="59"/>
      <c r="D4" s="59"/>
      <c r="E4" s="59"/>
      <c r="F4" s="59"/>
      <c r="G4" s="31">
        <v>1</v>
      </c>
      <c r="H4" s="31">
        <v>2</v>
      </c>
      <c r="I4" s="31">
        <v>3</v>
      </c>
      <c r="J4" s="31" t="s">
        <v>4</v>
      </c>
      <c r="K4" s="31">
        <v>1</v>
      </c>
      <c r="L4" s="31">
        <v>2</v>
      </c>
      <c r="M4" s="31">
        <v>3</v>
      </c>
      <c r="N4" s="31" t="s">
        <v>4</v>
      </c>
      <c r="O4" s="31">
        <v>1</v>
      </c>
      <c r="P4" s="31">
        <v>2</v>
      </c>
      <c r="Q4" s="31">
        <v>3</v>
      </c>
      <c r="R4" s="31" t="s">
        <v>4</v>
      </c>
      <c r="S4" s="59"/>
      <c r="T4" s="59"/>
      <c r="U4" s="61"/>
    </row>
    <row r="5" spans="1:21" ht="15" x14ac:dyDescent="0.2">
      <c r="A5" s="82" t="s">
        <v>28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1" x14ac:dyDescent="0.2">
      <c r="A6" s="27" t="s">
        <v>27</v>
      </c>
      <c r="B6" s="27" t="s">
        <v>26</v>
      </c>
      <c r="C6" s="27" t="s">
        <v>25</v>
      </c>
      <c r="D6" s="27" t="str">
        <f>"0,5707"</f>
        <v>0,5707</v>
      </c>
      <c r="E6" s="27" t="s">
        <v>14</v>
      </c>
      <c r="F6" s="27" t="s">
        <v>24</v>
      </c>
      <c r="G6" s="28"/>
      <c r="H6" s="28"/>
      <c r="I6" s="28"/>
      <c r="J6" s="28"/>
      <c r="K6" s="30" t="s">
        <v>23</v>
      </c>
      <c r="L6" s="28"/>
      <c r="M6" s="28"/>
      <c r="N6" s="28"/>
      <c r="O6" s="28"/>
      <c r="P6" s="28"/>
      <c r="Q6" s="28"/>
      <c r="R6" s="28"/>
      <c r="S6" s="29" t="str">
        <f>"100,0"</f>
        <v>100,0</v>
      </c>
      <c r="T6" s="28" t="str">
        <f>"57,0700"</f>
        <v>57,0700</v>
      </c>
      <c r="U6" s="27" t="s">
        <v>21</v>
      </c>
    </row>
    <row r="8" spans="1:21" ht="15" x14ac:dyDescent="0.2">
      <c r="E8" s="26"/>
    </row>
    <row r="9" spans="1:21" ht="15" x14ac:dyDescent="0.2">
      <c r="E9" s="26"/>
    </row>
    <row r="10" spans="1:21" ht="15" x14ac:dyDescent="0.2">
      <c r="E10" s="26"/>
    </row>
    <row r="11" spans="1:21" ht="15" x14ac:dyDescent="0.2">
      <c r="E11" s="26"/>
    </row>
    <row r="12" spans="1:21" ht="15" x14ac:dyDescent="0.2">
      <c r="E12" s="26"/>
    </row>
    <row r="13" spans="1:21" ht="15" x14ac:dyDescent="0.2">
      <c r="E13" s="26"/>
    </row>
    <row r="14" spans="1:21" ht="15" x14ac:dyDescent="0.2">
      <c r="E14" s="26"/>
    </row>
    <row r="16" spans="1:21" ht="18" x14ac:dyDescent="0.25">
      <c r="B16" s="25"/>
      <c r="C16" s="25"/>
      <c r="G16" s="17"/>
    </row>
    <row r="17" spans="2:7" ht="15" x14ac:dyDescent="0.2">
      <c r="B17" s="24"/>
      <c r="C17" s="24"/>
      <c r="G17" s="17"/>
    </row>
    <row r="18" spans="2:7" ht="14.25" x14ac:dyDescent="0.2">
      <c r="B18" s="23"/>
      <c r="C18" s="22"/>
      <c r="G18" s="17"/>
    </row>
    <row r="19" spans="2:7" ht="15" x14ac:dyDescent="0.2">
      <c r="B19" s="21"/>
      <c r="C19" s="21"/>
      <c r="D19" s="21"/>
      <c r="E19" s="21"/>
      <c r="F19" s="21"/>
      <c r="G19" s="17"/>
    </row>
    <row r="20" spans="2:7" x14ac:dyDescent="0.2">
      <c r="B20" s="20"/>
      <c r="C20" s="19"/>
      <c r="D20" s="18"/>
      <c r="E20" s="18"/>
      <c r="F20" s="18"/>
      <c r="G20" s="17"/>
    </row>
    <row r="21" spans="2:7" x14ac:dyDescent="0.2">
      <c r="G21" s="17"/>
    </row>
  </sheetData>
  <mergeCells count="14">
    <mergeCell ref="A5:T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B7" sqref="B7"/>
    </sheetView>
  </sheetViews>
  <sheetFormatPr defaultRowHeight="12.75" x14ac:dyDescent="0.2"/>
  <cols>
    <col min="1" max="1" width="7.42578125" style="19" bestFit="1" customWidth="1"/>
    <col min="2" max="2" width="18.85546875" style="19" bestFit="1" customWidth="1"/>
    <col min="3" max="3" width="26.28515625" style="19" bestFit="1" customWidth="1"/>
    <col min="4" max="4" width="21.42578125" style="19" bestFit="1" customWidth="1"/>
    <col min="5" max="5" width="10.5703125" style="19" bestFit="1" customWidth="1"/>
    <col min="6" max="6" width="22.7109375" style="19" bestFit="1" customWidth="1"/>
    <col min="7" max="7" width="29.140625" style="19" bestFit="1" customWidth="1"/>
    <col min="8" max="8" width="5.5703125" style="18" bestFit="1" customWidth="1"/>
    <col min="9" max="9" width="10.42578125" style="32" bestFit="1" customWidth="1"/>
    <col min="10" max="10" width="8.85546875" style="18" bestFit="1" customWidth="1"/>
    <col min="11" max="11" width="7.5703125" style="18" bestFit="1" customWidth="1"/>
    <col min="12" max="12" width="15.140625" style="19" bestFit="1" customWidth="1"/>
    <col min="13" max="16384" width="9.140625" style="14"/>
  </cols>
  <sheetData>
    <row r="1" spans="1:12" s="16" customFormat="1" ht="29.1" customHeight="1" x14ac:dyDescent="0.2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16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s="21" customFormat="1" ht="12.75" customHeight="1" x14ac:dyDescent="0.2">
      <c r="A3" s="56" t="s">
        <v>20</v>
      </c>
      <c r="B3" s="63" t="s">
        <v>0</v>
      </c>
      <c r="C3" s="58" t="s">
        <v>5</v>
      </c>
      <c r="D3" s="58" t="s">
        <v>6</v>
      </c>
      <c r="E3" s="55" t="s">
        <v>43</v>
      </c>
      <c r="F3" s="55" t="s">
        <v>3</v>
      </c>
      <c r="G3" s="55" t="s">
        <v>7</v>
      </c>
      <c r="H3" s="55" t="s">
        <v>42</v>
      </c>
      <c r="I3" s="55"/>
      <c r="J3" s="55" t="s">
        <v>41</v>
      </c>
      <c r="K3" s="55" t="s">
        <v>2</v>
      </c>
      <c r="L3" s="60" t="s">
        <v>1</v>
      </c>
    </row>
    <row r="4" spans="1:12" s="21" customFormat="1" ht="21" customHeight="1" thickBot="1" x14ac:dyDescent="0.25">
      <c r="A4" s="57"/>
      <c r="B4" s="64"/>
      <c r="C4" s="59"/>
      <c r="D4" s="59"/>
      <c r="E4" s="59"/>
      <c r="F4" s="59"/>
      <c r="G4" s="59"/>
      <c r="H4" s="31" t="s">
        <v>40</v>
      </c>
      <c r="I4" s="40" t="s">
        <v>39</v>
      </c>
      <c r="J4" s="59"/>
      <c r="K4" s="59"/>
      <c r="L4" s="61"/>
    </row>
    <row r="5" spans="1:12" ht="15" x14ac:dyDescent="0.2">
      <c r="A5" s="65" t="s">
        <v>38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2" x14ac:dyDescent="0.2">
      <c r="A6" s="38" t="s">
        <v>18</v>
      </c>
      <c r="B6" s="37" t="s">
        <v>118</v>
      </c>
      <c r="C6" s="37" t="s">
        <v>37</v>
      </c>
      <c r="D6" s="37" t="s">
        <v>36</v>
      </c>
      <c r="E6" s="37" t="str">
        <f>"1,0000"</f>
        <v>1,0000</v>
      </c>
      <c r="F6" s="37" t="s">
        <v>14</v>
      </c>
      <c r="G6" s="37" t="s">
        <v>35</v>
      </c>
      <c r="H6" s="8" t="s">
        <v>23</v>
      </c>
      <c r="I6" s="39" t="s">
        <v>34</v>
      </c>
      <c r="J6" s="38" t="str">
        <f>"3300,0"</f>
        <v>3300,0</v>
      </c>
      <c r="K6" s="38" t="str">
        <f>"44,7154"</f>
        <v>44,7154</v>
      </c>
      <c r="L6" s="37" t="s">
        <v>21</v>
      </c>
    </row>
    <row r="7" spans="1:12" x14ac:dyDescent="0.2">
      <c r="B7" s="19" t="s">
        <v>19</v>
      </c>
    </row>
    <row r="8" spans="1:12" ht="15" x14ac:dyDescent="0.2">
      <c r="B8" s="19" t="s">
        <v>19</v>
      </c>
      <c r="F8" s="36"/>
    </row>
    <row r="9" spans="1:12" ht="15" x14ac:dyDescent="0.2">
      <c r="B9" s="19" t="s">
        <v>19</v>
      </c>
      <c r="F9" s="36"/>
    </row>
    <row r="10" spans="1:12" ht="15" x14ac:dyDescent="0.2">
      <c r="B10" s="19" t="s">
        <v>19</v>
      </c>
      <c r="F10" s="36"/>
    </row>
    <row r="11" spans="1:12" ht="15" x14ac:dyDescent="0.2">
      <c r="B11" s="19" t="s">
        <v>19</v>
      </c>
      <c r="F11" s="36"/>
    </row>
    <row r="12" spans="1:12" ht="15" x14ac:dyDescent="0.2">
      <c r="B12" s="19" t="s">
        <v>19</v>
      </c>
      <c r="F12" s="36"/>
    </row>
    <row r="13" spans="1:12" ht="15" x14ac:dyDescent="0.2">
      <c r="B13" s="19" t="s">
        <v>19</v>
      </c>
      <c r="F13" s="36"/>
    </row>
    <row r="14" spans="1:12" ht="15" x14ac:dyDescent="0.2">
      <c r="B14" s="19" t="s">
        <v>19</v>
      </c>
      <c r="F14" s="36"/>
    </row>
    <row r="15" spans="1:12" x14ac:dyDescent="0.2">
      <c r="B15" s="19" t="s">
        <v>19</v>
      </c>
    </row>
    <row r="16" spans="1:12" ht="18" x14ac:dyDescent="0.2">
      <c r="B16" s="19" t="s">
        <v>19</v>
      </c>
      <c r="C16" s="35"/>
      <c r="D16" s="35"/>
    </row>
    <row r="17" spans="2:7" ht="15" x14ac:dyDescent="0.2">
      <c r="B17" s="19" t="s">
        <v>19</v>
      </c>
      <c r="C17" s="34"/>
      <c r="D17" s="34"/>
    </row>
    <row r="18" spans="2:7" ht="14.25" x14ac:dyDescent="0.2">
      <c r="B18" s="19" t="s">
        <v>19</v>
      </c>
      <c r="C18" s="33"/>
      <c r="D18" s="33"/>
    </row>
    <row r="19" spans="2:7" ht="15" x14ac:dyDescent="0.2">
      <c r="B19" s="19" t="s">
        <v>19</v>
      </c>
      <c r="C19" s="21"/>
      <c r="D19" s="21"/>
      <c r="E19" s="21"/>
      <c r="F19" s="21"/>
      <c r="G19" s="21"/>
    </row>
    <row r="20" spans="2:7" x14ac:dyDescent="0.2">
      <c r="B20" s="19" t="s">
        <v>19</v>
      </c>
      <c r="E20" s="18"/>
      <c r="F20" s="18"/>
      <c r="G20" s="18"/>
    </row>
    <row r="21" spans="2:7" x14ac:dyDescent="0.2">
      <c r="B21" s="19" t="s">
        <v>19</v>
      </c>
    </row>
  </sheetData>
  <mergeCells count="13"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C7" sqref="C7"/>
    </sheetView>
  </sheetViews>
  <sheetFormatPr defaultRowHeight="12.75" x14ac:dyDescent="0.2"/>
  <cols>
    <col min="1" max="1" width="7.42578125" style="19" bestFit="1" customWidth="1"/>
    <col min="2" max="2" width="16.7109375" style="19" bestFit="1" customWidth="1"/>
    <col min="3" max="3" width="28.5703125" style="19" bestFit="1" customWidth="1"/>
    <col min="4" max="4" width="21.42578125" style="19" bestFit="1" customWidth="1"/>
    <col min="5" max="5" width="10.5703125" style="19" bestFit="1" customWidth="1"/>
    <col min="6" max="6" width="22.7109375" style="19" bestFit="1" customWidth="1"/>
    <col min="7" max="7" width="17.28515625" style="19" bestFit="1" customWidth="1"/>
    <col min="8" max="8" width="5" style="18" bestFit="1" customWidth="1"/>
    <col min="9" max="9" width="10.42578125" style="32" bestFit="1" customWidth="1"/>
    <col min="10" max="10" width="8.85546875" style="18" bestFit="1" customWidth="1"/>
    <col min="11" max="11" width="7.5703125" style="18" bestFit="1" customWidth="1"/>
    <col min="12" max="12" width="15.140625" style="19" bestFit="1" customWidth="1"/>
    <col min="13" max="16384" width="9.140625" style="14"/>
  </cols>
  <sheetData>
    <row r="1" spans="1:12" s="16" customFormat="1" ht="29.1" customHeight="1" x14ac:dyDescent="0.2">
      <c r="A1" s="48" t="s">
        <v>50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16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s="21" customFormat="1" ht="12.75" customHeight="1" x14ac:dyDescent="0.2">
      <c r="A3" s="56" t="s">
        <v>20</v>
      </c>
      <c r="B3" s="63" t="s">
        <v>0</v>
      </c>
      <c r="C3" s="58" t="s">
        <v>5</v>
      </c>
      <c r="D3" s="58" t="s">
        <v>6</v>
      </c>
      <c r="E3" s="55" t="s">
        <v>43</v>
      </c>
      <c r="F3" s="55" t="s">
        <v>3</v>
      </c>
      <c r="G3" s="55" t="s">
        <v>7</v>
      </c>
      <c r="H3" s="55" t="s">
        <v>49</v>
      </c>
      <c r="I3" s="55"/>
      <c r="J3" s="55" t="s">
        <v>41</v>
      </c>
      <c r="K3" s="55" t="s">
        <v>2</v>
      </c>
      <c r="L3" s="60" t="s">
        <v>1</v>
      </c>
    </row>
    <row r="4" spans="1:12" s="21" customFormat="1" ht="21" customHeight="1" thickBot="1" x14ac:dyDescent="0.25">
      <c r="A4" s="57"/>
      <c r="B4" s="64"/>
      <c r="C4" s="59"/>
      <c r="D4" s="59"/>
      <c r="E4" s="59"/>
      <c r="F4" s="59"/>
      <c r="G4" s="59"/>
      <c r="H4" s="31" t="s">
        <v>40</v>
      </c>
      <c r="I4" s="40" t="s">
        <v>39</v>
      </c>
      <c r="J4" s="59"/>
      <c r="K4" s="59"/>
      <c r="L4" s="61"/>
    </row>
    <row r="5" spans="1:12" ht="15" x14ac:dyDescent="0.2">
      <c r="A5" s="65" t="s">
        <v>38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2" x14ac:dyDescent="0.2">
      <c r="A6" s="38" t="s">
        <v>18</v>
      </c>
      <c r="B6" s="37" t="s">
        <v>119</v>
      </c>
      <c r="C6" s="37" t="s">
        <v>121</v>
      </c>
      <c r="D6" s="37" t="s">
        <v>48</v>
      </c>
      <c r="E6" s="37" t="str">
        <f>"1,0000"</f>
        <v>1,0000</v>
      </c>
      <c r="F6" s="37" t="s">
        <v>14</v>
      </c>
      <c r="G6" s="37" t="s">
        <v>47</v>
      </c>
      <c r="H6" s="8" t="s">
        <v>46</v>
      </c>
      <c r="I6" s="39" t="s">
        <v>45</v>
      </c>
      <c r="J6" s="38" t="str">
        <f>"5005,0"</f>
        <v>5005,0</v>
      </c>
      <c r="K6" s="38" t="str">
        <f>"51,5979"</f>
        <v>51,5979</v>
      </c>
      <c r="L6" s="37" t="s">
        <v>120</v>
      </c>
    </row>
    <row r="7" spans="1:12" x14ac:dyDescent="0.2">
      <c r="B7" s="19" t="s">
        <v>19</v>
      </c>
    </row>
    <row r="8" spans="1:12" ht="15" x14ac:dyDescent="0.2">
      <c r="B8" s="19" t="s">
        <v>19</v>
      </c>
      <c r="F8" s="36"/>
    </row>
    <row r="9" spans="1:12" ht="15" x14ac:dyDescent="0.2">
      <c r="B9" s="19" t="s">
        <v>19</v>
      </c>
      <c r="F9" s="36"/>
    </row>
    <row r="10" spans="1:12" ht="15" x14ac:dyDescent="0.2">
      <c r="B10" s="19" t="s">
        <v>19</v>
      </c>
      <c r="F10" s="36"/>
    </row>
    <row r="11" spans="1:12" ht="15" x14ac:dyDescent="0.2">
      <c r="B11" s="19" t="s">
        <v>19</v>
      </c>
      <c r="F11" s="36"/>
    </row>
    <row r="12" spans="1:12" ht="15" x14ac:dyDescent="0.2">
      <c r="B12" s="19" t="s">
        <v>19</v>
      </c>
      <c r="F12" s="36"/>
    </row>
    <row r="13" spans="1:12" ht="15" x14ac:dyDescent="0.2">
      <c r="B13" s="19" t="s">
        <v>19</v>
      </c>
      <c r="F13" s="36"/>
    </row>
    <row r="14" spans="1:12" ht="15" x14ac:dyDescent="0.2">
      <c r="B14" s="19" t="s">
        <v>19</v>
      </c>
      <c r="F14" s="36"/>
    </row>
    <row r="15" spans="1:12" x14ac:dyDescent="0.2">
      <c r="B15" s="19" t="s">
        <v>19</v>
      </c>
    </row>
    <row r="16" spans="1:12" ht="18" x14ac:dyDescent="0.2">
      <c r="B16" s="19" t="s">
        <v>19</v>
      </c>
      <c r="C16" s="35"/>
      <c r="D16" s="35"/>
    </row>
    <row r="17" spans="2:7" ht="15" x14ac:dyDescent="0.2">
      <c r="B17" s="19" t="s">
        <v>19</v>
      </c>
      <c r="C17" s="34"/>
      <c r="D17" s="34"/>
    </row>
    <row r="18" spans="2:7" ht="14.25" x14ac:dyDescent="0.2">
      <c r="B18" s="19" t="s">
        <v>19</v>
      </c>
      <c r="C18" s="33"/>
      <c r="D18" s="33"/>
    </row>
    <row r="19" spans="2:7" ht="15" x14ac:dyDescent="0.2">
      <c r="B19" s="19" t="s">
        <v>19</v>
      </c>
      <c r="C19" s="21"/>
      <c r="D19" s="21"/>
      <c r="E19" s="21"/>
      <c r="F19" s="21"/>
      <c r="G19" s="21"/>
    </row>
    <row r="20" spans="2:7" x14ac:dyDescent="0.2">
      <c r="B20" s="19" t="s">
        <v>19</v>
      </c>
      <c r="E20" s="18"/>
      <c r="F20" s="18"/>
      <c r="G20" s="18"/>
    </row>
    <row r="21" spans="2:7" x14ac:dyDescent="0.2">
      <c r="B21" s="19" t="s">
        <v>19</v>
      </c>
    </row>
  </sheetData>
  <mergeCells count="13"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zoomScaleNormal="100" workbookViewId="0">
      <selection activeCell="B10" sqref="B10"/>
    </sheetView>
  </sheetViews>
  <sheetFormatPr defaultRowHeight="12.75" x14ac:dyDescent="0.2"/>
  <cols>
    <col min="1" max="1" width="7.42578125" style="19" bestFit="1" customWidth="1"/>
    <col min="2" max="2" width="16.140625" style="19" bestFit="1" customWidth="1"/>
    <col min="3" max="3" width="29" style="19" bestFit="1" customWidth="1"/>
    <col min="4" max="4" width="21.42578125" style="19" bestFit="1" customWidth="1"/>
    <col min="5" max="5" width="10.5703125" style="19" bestFit="1" customWidth="1"/>
    <col min="6" max="6" width="22.7109375" style="19" bestFit="1" customWidth="1"/>
    <col min="7" max="7" width="17.28515625" style="19" bestFit="1" customWidth="1"/>
    <col min="8" max="8" width="5" style="18" bestFit="1" customWidth="1"/>
    <col min="9" max="9" width="10.42578125" style="32" bestFit="1" customWidth="1"/>
    <col min="10" max="10" width="8.85546875" style="18" bestFit="1" customWidth="1"/>
    <col min="11" max="11" width="7.5703125" style="18" bestFit="1" customWidth="1"/>
    <col min="12" max="12" width="9" style="19" bestFit="1" customWidth="1"/>
    <col min="13" max="16384" width="9.140625" style="14"/>
  </cols>
  <sheetData>
    <row r="1" spans="1:12" s="16" customFormat="1" ht="29.1" customHeight="1" x14ac:dyDescent="0.2">
      <c r="A1" s="48" t="s">
        <v>58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16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s="21" customFormat="1" ht="12.75" customHeight="1" x14ac:dyDescent="0.2">
      <c r="A3" s="56" t="s">
        <v>20</v>
      </c>
      <c r="B3" s="63" t="s">
        <v>0</v>
      </c>
      <c r="C3" s="58" t="s">
        <v>5</v>
      </c>
      <c r="D3" s="58" t="s">
        <v>6</v>
      </c>
      <c r="E3" s="55" t="s">
        <v>43</v>
      </c>
      <c r="F3" s="55" t="s">
        <v>3</v>
      </c>
      <c r="G3" s="55" t="s">
        <v>7</v>
      </c>
      <c r="H3" s="55" t="s">
        <v>49</v>
      </c>
      <c r="I3" s="55"/>
      <c r="J3" s="55" t="s">
        <v>41</v>
      </c>
      <c r="K3" s="55" t="s">
        <v>2</v>
      </c>
      <c r="L3" s="60" t="s">
        <v>1</v>
      </c>
    </row>
    <row r="4" spans="1:12" s="21" customFormat="1" ht="21" customHeight="1" thickBot="1" x14ac:dyDescent="0.25">
      <c r="A4" s="57"/>
      <c r="B4" s="64"/>
      <c r="C4" s="59"/>
      <c r="D4" s="59"/>
      <c r="E4" s="59"/>
      <c r="F4" s="59"/>
      <c r="G4" s="59"/>
      <c r="H4" s="31" t="s">
        <v>40</v>
      </c>
      <c r="I4" s="40" t="s">
        <v>39</v>
      </c>
      <c r="J4" s="59"/>
      <c r="K4" s="59"/>
      <c r="L4" s="61"/>
    </row>
    <row r="5" spans="1:12" ht="15" x14ac:dyDescent="0.2">
      <c r="A5" s="65" t="s">
        <v>38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2" x14ac:dyDescent="0.2">
      <c r="A6" s="38" t="s">
        <v>18</v>
      </c>
      <c r="B6" s="37" t="s">
        <v>57</v>
      </c>
      <c r="C6" s="37" t="s">
        <v>56</v>
      </c>
      <c r="D6" s="37" t="s">
        <v>55</v>
      </c>
      <c r="E6" s="37" t="str">
        <f>"1,0000"</f>
        <v>1,0000</v>
      </c>
      <c r="F6" s="37" t="s">
        <v>14</v>
      </c>
      <c r="G6" s="37" t="s">
        <v>54</v>
      </c>
      <c r="H6" s="8" t="s">
        <v>53</v>
      </c>
      <c r="I6" s="39" t="s">
        <v>52</v>
      </c>
      <c r="J6" s="38" t="str">
        <f>"840,0"</f>
        <v>840,0</v>
      </c>
      <c r="K6" s="38" t="str">
        <f>"13,0030"</f>
        <v>13,0030</v>
      </c>
      <c r="L6" s="37" t="s">
        <v>51</v>
      </c>
    </row>
    <row r="7" spans="1:12" x14ac:dyDescent="0.2">
      <c r="B7" s="19" t="s">
        <v>19</v>
      </c>
    </row>
    <row r="8" spans="1:12" ht="15" x14ac:dyDescent="0.2">
      <c r="B8" s="19" t="s">
        <v>19</v>
      </c>
      <c r="F8" s="36"/>
    </row>
    <row r="9" spans="1:12" ht="15" x14ac:dyDescent="0.2">
      <c r="B9" s="19" t="s">
        <v>19</v>
      </c>
      <c r="F9" s="36"/>
    </row>
    <row r="10" spans="1:12" ht="15" x14ac:dyDescent="0.2">
      <c r="B10" s="19" t="s">
        <v>19</v>
      </c>
      <c r="F10" s="36"/>
    </row>
    <row r="11" spans="1:12" ht="15" x14ac:dyDescent="0.2">
      <c r="B11" s="19" t="s">
        <v>19</v>
      </c>
      <c r="F11" s="36"/>
    </row>
    <row r="12" spans="1:12" ht="15" x14ac:dyDescent="0.2">
      <c r="B12" s="19" t="s">
        <v>19</v>
      </c>
      <c r="F12" s="36"/>
    </row>
    <row r="13" spans="1:12" ht="15" x14ac:dyDescent="0.2">
      <c r="B13" s="19" t="s">
        <v>19</v>
      </c>
      <c r="F13" s="36"/>
    </row>
    <row r="14" spans="1:12" ht="15" x14ac:dyDescent="0.2">
      <c r="B14" s="19" t="s">
        <v>19</v>
      </c>
      <c r="F14" s="36"/>
    </row>
    <row r="15" spans="1:12" x14ac:dyDescent="0.2">
      <c r="B15" s="19" t="s">
        <v>19</v>
      </c>
    </row>
    <row r="16" spans="1:12" ht="18" x14ac:dyDescent="0.2">
      <c r="B16" s="19" t="s">
        <v>19</v>
      </c>
      <c r="C16" s="35"/>
      <c r="D16" s="35"/>
    </row>
    <row r="17" spans="2:7" ht="15" x14ac:dyDescent="0.2">
      <c r="B17" s="19" t="s">
        <v>19</v>
      </c>
      <c r="C17" s="34"/>
      <c r="D17" s="34"/>
    </row>
    <row r="18" spans="2:7" ht="14.25" x14ac:dyDescent="0.2">
      <c r="B18" s="19" t="s">
        <v>19</v>
      </c>
      <c r="C18" s="33"/>
      <c r="D18" s="33"/>
    </row>
    <row r="19" spans="2:7" ht="15" x14ac:dyDescent="0.2">
      <c r="B19" s="19" t="s">
        <v>19</v>
      </c>
      <c r="C19" s="21"/>
      <c r="D19" s="21"/>
      <c r="E19" s="21"/>
      <c r="F19" s="21"/>
      <c r="G19" s="21"/>
    </row>
    <row r="20" spans="2:7" x14ac:dyDescent="0.2">
      <c r="B20" s="19" t="s">
        <v>19</v>
      </c>
      <c r="E20" s="18"/>
      <c r="F20" s="18"/>
      <c r="G20" s="18"/>
    </row>
    <row r="21" spans="2:7" x14ac:dyDescent="0.2">
      <c r="B21" s="19" t="s">
        <v>19</v>
      </c>
    </row>
  </sheetData>
  <mergeCells count="13">
    <mergeCell ref="A5:K5"/>
    <mergeCell ref="B3:B4"/>
    <mergeCell ref="E3:E4"/>
    <mergeCell ref="J3:J4"/>
    <mergeCell ref="K3:K4"/>
    <mergeCell ref="A1:L2"/>
    <mergeCell ref="H3:I3"/>
    <mergeCell ref="A3:A4"/>
    <mergeCell ref="C3:C4"/>
    <mergeCell ref="D3:D4"/>
    <mergeCell ref="L3:L4"/>
    <mergeCell ref="G3:G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K13" sqref="K13"/>
    </sheetView>
  </sheetViews>
  <sheetFormatPr defaultRowHeight="12.75" x14ac:dyDescent="0.2"/>
  <cols>
    <col min="1" max="1" width="7.42578125" style="19" bestFit="1" customWidth="1"/>
    <col min="2" max="2" width="15.140625" style="19" bestFit="1" customWidth="1"/>
    <col min="3" max="3" width="28.5703125" style="19" bestFit="1" customWidth="1"/>
    <col min="4" max="4" width="21.42578125" style="19" bestFit="1" customWidth="1"/>
    <col min="5" max="5" width="10.7109375" style="19" bestFit="1" customWidth="1"/>
    <col min="6" max="6" width="22.7109375" style="19" bestFit="1" customWidth="1"/>
    <col min="7" max="7" width="29.140625" style="19" bestFit="1" customWidth="1"/>
    <col min="8" max="8" width="5" style="18" bestFit="1" customWidth="1"/>
    <col min="9" max="9" width="10.42578125" style="32" bestFit="1" customWidth="1"/>
    <col min="10" max="10" width="8.85546875" style="18" bestFit="1" customWidth="1"/>
    <col min="11" max="11" width="9.5703125" style="18" bestFit="1" customWidth="1"/>
    <col min="12" max="12" width="15.140625" style="19" bestFit="1" customWidth="1"/>
    <col min="13" max="16384" width="9.140625" style="14"/>
  </cols>
  <sheetData>
    <row r="1" spans="1:12" s="16" customFormat="1" ht="29.1" customHeight="1" x14ac:dyDescent="0.2">
      <c r="A1" s="48" t="s">
        <v>66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s="16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s="21" customFormat="1" ht="12.75" customHeight="1" x14ac:dyDescent="0.2">
      <c r="A3" s="56" t="s">
        <v>20</v>
      </c>
      <c r="B3" s="63" t="s">
        <v>0</v>
      </c>
      <c r="C3" s="58" t="s">
        <v>5</v>
      </c>
      <c r="D3" s="58" t="s">
        <v>6</v>
      </c>
      <c r="E3" s="55" t="s">
        <v>65</v>
      </c>
      <c r="F3" s="55" t="s">
        <v>3</v>
      </c>
      <c r="G3" s="55" t="s">
        <v>7</v>
      </c>
      <c r="H3" s="55" t="s">
        <v>64</v>
      </c>
      <c r="I3" s="55"/>
      <c r="J3" s="55" t="s">
        <v>41</v>
      </c>
      <c r="K3" s="55" t="s">
        <v>2</v>
      </c>
      <c r="L3" s="60" t="s">
        <v>1</v>
      </c>
    </row>
    <row r="4" spans="1:12" s="21" customFormat="1" ht="21" customHeight="1" thickBot="1" x14ac:dyDescent="0.25">
      <c r="A4" s="57"/>
      <c r="B4" s="64"/>
      <c r="C4" s="59"/>
      <c r="D4" s="59"/>
      <c r="E4" s="59"/>
      <c r="F4" s="59"/>
      <c r="G4" s="59"/>
      <c r="H4" s="31" t="s">
        <v>40</v>
      </c>
      <c r="I4" s="40" t="s">
        <v>39</v>
      </c>
      <c r="J4" s="59"/>
      <c r="K4" s="59"/>
      <c r="L4" s="61"/>
    </row>
    <row r="5" spans="1:12" ht="15" x14ac:dyDescent="0.2">
      <c r="A5" s="65" t="s">
        <v>63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2" x14ac:dyDescent="0.2">
      <c r="A6" s="38" t="s">
        <v>18</v>
      </c>
      <c r="B6" s="37" t="s">
        <v>62</v>
      </c>
      <c r="C6" s="37" t="s">
        <v>61</v>
      </c>
      <c r="D6" s="37" t="s">
        <v>60</v>
      </c>
      <c r="E6" s="37" t="str">
        <f>"0,8928"</f>
        <v>0,8928</v>
      </c>
      <c r="F6" s="37" t="s">
        <v>14</v>
      </c>
      <c r="G6" s="37" t="s">
        <v>35</v>
      </c>
      <c r="H6" s="8" t="s">
        <v>53</v>
      </c>
      <c r="I6" s="39" t="s">
        <v>59</v>
      </c>
      <c r="J6" s="38" t="str">
        <f>"5250,0"</f>
        <v>5250,0</v>
      </c>
      <c r="K6" s="38" t="str">
        <f>"4687,1999"</f>
        <v>4687,1999</v>
      </c>
      <c r="L6" s="37" t="s">
        <v>21</v>
      </c>
    </row>
    <row r="7" spans="1:12" x14ac:dyDescent="0.2">
      <c r="B7" s="19" t="s">
        <v>19</v>
      </c>
    </row>
    <row r="8" spans="1:12" ht="15" x14ac:dyDescent="0.2">
      <c r="B8" s="19" t="s">
        <v>19</v>
      </c>
      <c r="F8" s="36"/>
    </row>
    <row r="9" spans="1:12" ht="15" x14ac:dyDescent="0.2">
      <c r="B9" s="19" t="s">
        <v>19</v>
      </c>
      <c r="F9" s="36"/>
    </row>
    <row r="10" spans="1:12" ht="15" x14ac:dyDescent="0.2">
      <c r="B10" s="19" t="s">
        <v>19</v>
      </c>
      <c r="F10" s="36"/>
    </row>
    <row r="11" spans="1:12" ht="15" x14ac:dyDescent="0.2">
      <c r="B11" s="19" t="s">
        <v>19</v>
      </c>
      <c r="F11" s="36"/>
    </row>
    <row r="12" spans="1:12" ht="15" x14ac:dyDescent="0.2">
      <c r="B12" s="19" t="s">
        <v>19</v>
      </c>
      <c r="F12" s="36"/>
    </row>
    <row r="13" spans="1:12" ht="15" x14ac:dyDescent="0.2">
      <c r="B13" s="19" t="s">
        <v>19</v>
      </c>
      <c r="F13" s="36"/>
    </row>
    <row r="14" spans="1:12" ht="15" x14ac:dyDescent="0.2">
      <c r="B14" s="19" t="s">
        <v>19</v>
      </c>
      <c r="F14" s="36"/>
    </row>
    <row r="15" spans="1:12" x14ac:dyDescent="0.2">
      <c r="B15" s="19" t="s">
        <v>19</v>
      </c>
    </row>
    <row r="16" spans="1:12" ht="18" x14ac:dyDescent="0.2">
      <c r="B16" s="19" t="s">
        <v>19</v>
      </c>
      <c r="C16" s="35"/>
      <c r="D16" s="35"/>
    </row>
    <row r="17" spans="2:7" ht="15" x14ac:dyDescent="0.2">
      <c r="B17" s="19" t="s">
        <v>19</v>
      </c>
      <c r="C17" s="34"/>
      <c r="D17" s="34"/>
    </row>
    <row r="18" spans="2:7" ht="14.25" x14ac:dyDescent="0.2">
      <c r="B18" s="19" t="s">
        <v>19</v>
      </c>
      <c r="C18" s="33"/>
      <c r="D18" s="33"/>
    </row>
    <row r="19" spans="2:7" ht="15" x14ac:dyDescent="0.2">
      <c r="B19" s="19" t="s">
        <v>19</v>
      </c>
      <c r="C19" s="21"/>
      <c r="D19" s="21"/>
      <c r="E19" s="21"/>
      <c r="F19" s="21"/>
      <c r="G19" s="21"/>
    </row>
    <row r="20" spans="2:7" x14ac:dyDescent="0.2">
      <c r="B20" s="19" t="s">
        <v>19</v>
      </c>
      <c r="E20" s="18"/>
      <c r="F20" s="18"/>
      <c r="G20" s="18"/>
    </row>
    <row r="21" spans="2:7" x14ac:dyDescent="0.2">
      <c r="B21" s="19" t="s">
        <v>19</v>
      </c>
    </row>
  </sheetData>
  <mergeCells count="13"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L21" sqref="L21"/>
    </sheetView>
  </sheetViews>
  <sheetFormatPr defaultRowHeight="12.75" x14ac:dyDescent="0.2"/>
  <cols>
    <col min="1" max="1" width="7.42578125" style="19" bestFit="1" customWidth="1"/>
    <col min="2" max="2" width="16.140625" style="19" bestFit="1" customWidth="1"/>
    <col min="3" max="3" width="26.28515625" style="19" bestFit="1" customWidth="1"/>
    <col min="4" max="4" width="9.7109375" style="19" bestFit="1" customWidth="1"/>
    <col min="5" max="5" width="9.28515625" style="19" bestFit="1" customWidth="1"/>
    <col min="6" max="6" width="22.7109375" style="19" bestFit="1" customWidth="1"/>
    <col min="7" max="7" width="29.85546875" style="19" bestFit="1" customWidth="1"/>
    <col min="8" max="8" width="4.5703125" style="18" bestFit="1" customWidth="1"/>
    <col min="9" max="10" width="2.140625" style="18" bestFit="1" customWidth="1"/>
    <col min="11" max="11" width="4.85546875" style="18" bestFit="1" customWidth="1"/>
    <col min="12" max="12" width="11.28515625" style="18" bestFit="1" customWidth="1"/>
    <col min="13" max="13" width="6.5703125" style="18" bestFit="1" customWidth="1"/>
    <col min="14" max="14" width="11" style="19" bestFit="1" customWidth="1"/>
    <col min="15" max="16384" width="9.140625" style="14"/>
  </cols>
  <sheetData>
    <row r="1" spans="1:14" s="16" customFormat="1" ht="29.1" customHeight="1" x14ac:dyDescent="0.2">
      <c r="A1" s="48" t="s">
        <v>108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s="16" customFormat="1" ht="62.1" customHeight="1" thickBo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s="21" customFormat="1" ht="12.75" customHeight="1" x14ac:dyDescent="0.2">
      <c r="A3" s="56" t="s">
        <v>20</v>
      </c>
      <c r="B3" s="63" t="s">
        <v>0</v>
      </c>
      <c r="C3" s="58" t="s">
        <v>5</v>
      </c>
      <c r="D3" s="58" t="s">
        <v>6</v>
      </c>
      <c r="E3" s="55" t="s">
        <v>8</v>
      </c>
      <c r="F3" s="55" t="s">
        <v>3</v>
      </c>
      <c r="G3" s="55" t="s">
        <v>7</v>
      </c>
      <c r="H3" s="55" t="s">
        <v>107</v>
      </c>
      <c r="I3" s="55"/>
      <c r="J3" s="55"/>
      <c r="K3" s="55"/>
      <c r="L3" s="55" t="s">
        <v>17</v>
      </c>
      <c r="M3" s="55" t="s">
        <v>2</v>
      </c>
      <c r="N3" s="60" t="s">
        <v>1</v>
      </c>
    </row>
    <row r="4" spans="1:14" s="21" customFormat="1" ht="21" customHeight="1" thickBot="1" x14ac:dyDescent="0.25">
      <c r="A4" s="57"/>
      <c r="B4" s="64"/>
      <c r="C4" s="59"/>
      <c r="D4" s="59"/>
      <c r="E4" s="59"/>
      <c r="F4" s="59"/>
      <c r="G4" s="59"/>
      <c r="H4" s="31">
        <v>1</v>
      </c>
      <c r="I4" s="31">
        <v>2</v>
      </c>
      <c r="J4" s="31">
        <v>3</v>
      </c>
      <c r="K4" s="31" t="s">
        <v>4</v>
      </c>
      <c r="L4" s="59"/>
      <c r="M4" s="59"/>
      <c r="N4" s="61"/>
    </row>
    <row r="5" spans="1:14" ht="15" x14ac:dyDescent="0.2">
      <c r="A5" s="65" t="s">
        <v>106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4" x14ac:dyDescent="0.2">
      <c r="A6" s="38" t="s">
        <v>18</v>
      </c>
      <c r="B6" s="37" t="s">
        <v>105</v>
      </c>
      <c r="C6" s="37" t="s">
        <v>104</v>
      </c>
      <c r="D6" s="37" t="s">
        <v>103</v>
      </c>
      <c r="E6" s="37" t="str">
        <f>"1,2542"</f>
        <v>1,2542</v>
      </c>
      <c r="F6" s="37" t="s">
        <v>14</v>
      </c>
      <c r="G6" s="37" t="s">
        <v>102</v>
      </c>
      <c r="H6" s="38" t="s">
        <v>101</v>
      </c>
      <c r="I6" s="38"/>
      <c r="J6" s="38"/>
      <c r="K6" s="38"/>
      <c r="L6" s="38" t="s">
        <v>101</v>
      </c>
      <c r="M6" s="38" t="str">
        <f>"0,0000"</f>
        <v>0,0000</v>
      </c>
      <c r="N6" s="37" t="s">
        <v>100</v>
      </c>
    </row>
    <row r="7" spans="1:14" x14ac:dyDescent="0.2">
      <c r="B7" s="19" t="s">
        <v>19</v>
      </c>
    </row>
    <row r="8" spans="1:14" ht="15" x14ac:dyDescent="0.2">
      <c r="A8" s="62" t="s">
        <v>85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4" x14ac:dyDescent="0.2">
      <c r="A9" s="38" t="s">
        <v>18</v>
      </c>
      <c r="B9" s="37" t="s">
        <v>99</v>
      </c>
      <c r="C9" s="37" t="s">
        <v>98</v>
      </c>
      <c r="D9" s="37" t="s">
        <v>97</v>
      </c>
      <c r="E9" s="37" t="str">
        <f>"0,8924"</f>
        <v>0,8924</v>
      </c>
      <c r="F9" s="37" t="s">
        <v>14</v>
      </c>
      <c r="G9" s="37" t="s">
        <v>35</v>
      </c>
      <c r="H9" s="38" t="s">
        <v>96</v>
      </c>
      <c r="I9" s="38"/>
      <c r="J9" s="38"/>
      <c r="K9" s="38"/>
      <c r="L9" s="38" t="s">
        <v>96</v>
      </c>
      <c r="M9" s="38" t="str">
        <f>"0,0000"</f>
        <v>0,0000</v>
      </c>
      <c r="N9" s="37" t="s">
        <v>95</v>
      </c>
    </row>
    <row r="10" spans="1:14" x14ac:dyDescent="0.2">
      <c r="B10" s="19" t="s">
        <v>19</v>
      </c>
    </row>
    <row r="11" spans="1:14" ht="15" x14ac:dyDescent="0.2">
      <c r="B11" s="19" t="s">
        <v>19</v>
      </c>
      <c r="F11" s="36"/>
    </row>
    <row r="12" spans="1:14" ht="15" x14ac:dyDescent="0.2">
      <c r="B12" s="19" t="s">
        <v>19</v>
      </c>
      <c r="F12" s="36"/>
    </row>
    <row r="13" spans="1:14" ht="15" x14ac:dyDescent="0.2">
      <c r="B13" s="19" t="s">
        <v>19</v>
      </c>
      <c r="F13" s="36"/>
    </row>
    <row r="14" spans="1:14" ht="15" x14ac:dyDescent="0.2">
      <c r="B14" s="19" t="s">
        <v>19</v>
      </c>
      <c r="F14" s="36"/>
    </row>
    <row r="15" spans="1:14" ht="15" x14ac:dyDescent="0.2">
      <c r="B15" s="19" t="s">
        <v>19</v>
      </c>
      <c r="F15" s="36"/>
    </row>
    <row r="16" spans="1:14" ht="15" x14ac:dyDescent="0.2">
      <c r="B16" s="19" t="s">
        <v>19</v>
      </c>
      <c r="F16" s="36"/>
    </row>
    <row r="17" spans="2:6" ht="15" x14ac:dyDescent="0.2">
      <c r="B17" s="19" t="s">
        <v>19</v>
      </c>
      <c r="F17" s="36"/>
    </row>
    <row r="18" spans="2:6" x14ac:dyDescent="0.2">
      <c r="B18" s="19" t="s">
        <v>19</v>
      </c>
    </row>
    <row r="20" spans="2:6" ht="18" x14ac:dyDescent="0.2">
      <c r="C20" s="35"/>
      <c r="D20" s="35"/>
    </row>
  </sheetData>
  <mergeCells count="14">
    <mergeCell ref="N3:N4"/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ПРО жим б.э.</vt:lpstr>
      <vt:lpstr>ПРО жим софт мн.петельная</vt:lpstr>
      <vt:lpstr>Бицепс профессионалы</vt:lpstr>
      <vt:lpstr>Жим стоя Профессионалы</vt:lpstr>
      <vt:lpstr>Русская тяга проф. 100 кг.</vt:lpstr>
      <vt:lpstr>РЖ Проф 55 кг.</vt:lpstr>
      <vt:lpstr>РЖ Проф 35 кг.</vt:lpstr>
      <vt:lpstr>Проф. народный жим 1_2 вес</vt:lpstr>
      <vt:lpstr>ПРО тяга б.э.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2020-10-12T11:18:49Z</dcterms:modified>
</cp:coreProperties>
</file>